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in-dns\общая\Яшкина Н.Н\МУНИЦИПАЛЬНЫЕ ПРОГРАММЫ 2024 ГОД\ДУМА сентябрь\МП Поддержка и развитие МСП\"/>
    </mc:Choice>
  </mc:AlternateContent>
  <xr:revisionPtr revIDLastSave="0" documentId="13_ncr:1_{19905083-3D21-42FE-8420-160A4CAE23DC}" xr6:coauthVersionLast="45" xr6:coauthVersionMax="45" xr10:uidLastSave="{00000000-0000-0000-0000-000000000000}"/>
  <bookViews>
    <workbookView xWindow="-120" yWindow="-120" windowWidth="29040" windowHeight="15840" firstSheet="5" activeTab="5" xr2:uid="{00000000-000D-0000-FFFF-FFFF00000000}"/>
  </bookViews>
  <sheets>
    <sheet name="Ресурсное обеспечение" sheetId="1" r:id="rId1"/>
    <sheet name="Прогнозная оценка" sheetId="3" r:id="rId2"/>
    <sheet name="Ресурсное Подпрограмма 1" sheetId="4" r:id="rId3"/>
    <sheet name="Ресурсное Подпрограмма 2" sheetId="5" state="hidden" r:id="rId4"/>
    <sheet name="Прогнозная подпрограмма 1 " sheetId="6" state="hidden" r:id="rId5"/>
    <sheet name="Прогнозная оценка программа " sheetId="7" r:id="rId6"/>
    <sheet name="Ресурсное обеспечение программы" sheetId="8" r:id="rId7"/>
    <sheet name="Лист1" sheetId="2" r:id="rId8"/>
  </sheets>
  <definedNames>
    <definedName name="_xlnm.Print_Area" localSheetId="5">'Прогнозная оценка программа '!$A$1:$P$203</definedName>
    <definedName name="_xlnm.Print_Area" localSheetId="0">'Ресурсное обеспечение'!$B$1:$O$157</definedName>
    <definedName name="_xlnm.Print_Area" localSheetId="6">'Ресурсное обеспечение программы'!$A$1:$Q$162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9" i="7" l="1"/>
  <c r="L189" i="7"/>
  <c r="M189" i="7"/>
  <c r="N189" i="7"/>
  <c r="O189" i="7"/>
  <c r="K150" i="8" l="1"/>
  <c r="J150" i="8"/>
  <c r="K149" i="8"/>
  <c r="L155" i="7"/>
  <c r="L150" i="7" s="1"/>
  <c r="N155" i="7"/>
  <c r="N150" i="7" s="1"/>
  <c r="L156" i="7"/>
  <c r="L151" i="7" s="1"/>
  <c r="N156" i="7"/>
  <c r="N151" i="7" s="1"/>
  <c r="K160" i="7"/>
  <c r="K155" i="7" s="1"/>
  <c r="K150" i="7" s="1"/>
  <c r="L160" i="7"/>
  <c r="M160" i="7"/>
  <c r="M155" i="7" s="1"/>
  <c r="M150" i="7" s="1"/>
  <c r="N160" i="7"/>
  <c r="O160" i="7"/>
  <c r="O155" i="7" s="1"/>
  <c r="O150" i="7" s="1"/>
  <c r="L161" i="7"/>
  <c r="M161" i="7"/>
  <c r="M156" i="7" s="1"/>
  <c r="M151" i="7" s="1"/>
  <c r="N161" i="7"/>
  <c r="O161" i="7"/>
  <c r="O156" i="7" s="1"/>
  <c r="O151" i="7" s="1"/>
  <c r="K162" i="7"/>
  <c r="L162" i="7"/>
  <c r="L157" i="7" s="1"/>
  <c r="L152" i="7" s="1"/>
  <c r="M162" i="7"/>
  <c r="M157" i="7" s="1"/>
  <c r="M152" i="7" s="1"/>
  <c r="N162" i="7"/>
  <c r="N157" i="7" s="1"/>
  <c r="N152" i="7" s="1"/>
  <c r="O162" i="7"/>
  <c r="O157" i="7" s="1"/>
  <c r="O152" i="7" s="1"/>
  <c r="K163" i="7"/>
  <c r="K158" i="7" s="1"/>
  <c r="K153" i="7" s="1"/>
  <c r="L163" i="7"/>
  <c r="L158" i="7" s="1"/>
  <c r="L153" i="7" s="1"/>
  <c r="M163" i="7"/>
  <c r="M158" i="7" s="1"/>
  <c r="M153" i="7" s="1"/>
  <c r="N163" i="7"/>
  <c r="N159" i="7" s="1"/>
  <c r="N154" i="7" s="1"/>
  <c r="N149" i="7" s="1"/>
  <c r="O163" i="7"/>
  <c r="O158" i="7" s="1"/>
  <c r="O153" i="7" s="1"/>
  <c r="O159" i="7"/>
  <c r="O154" i="7" s="1"/>
  <c r="O149" i="7" s="1"/>
  <c r="J160" i="7"/>
  <c r="J155" i="7" s="1"/>
  <c r="J150" i="7" s="1"/>
  <c r="J162" i="7"/>
  <c r="J157" i="7" s="1"/>
  <c r="J152" i="7" s="1"/>
  <c r="J163" i="7"/>
  <c r="J158" i="7" s="1"/>
  <c r="J153" i="7" s="1"/>
  <c r="D194" i="7"/>
  <c r="E194" i="7"/>
  <c r="F194" i="7"/>
  <c r="G194" i="7"/>
  <c r="H194" i="7"/>
  <c r="I194" i="7"/>
  <c r="J194" i="7"/>
  <c r="K194" i="7"/>
  <c r="P195" i="7"/>
  <c r="P196" i="7"/>
  <c r="P197" i="7"/>
  <c r="P198" i="7"/>
  <c r="N158" i="7" l="1"/>
  <c r="N153" i="7" s="1"/>
  <c r="P194" i="7"/>
  <c r="M159" i="7"/>
  <c r="M154" i="7" s="1"/>
  <c r="M149" i="7" s="1"/>
  <c r="K157" i="7"/>
  <c r="K152" i="7" s="1"/>
  <c r="L159" i="7"/>
  <c r="L154" i="7" s="1"/>
  <c r="L149" i="7" s="1"/>
  <c r="P151" i="8"/>
  <c r="P152" i="8"/>
  <c r="O159" i="8"/>
  <c r="O158" i="8" s="1"/>
  <c r="O156" i="8" s="1"/>
  <c r="O154" i="8" s="1"/>
  <c r="D189" i="7"/>
  <c r="E189" i="7"/>
  <c r="F189" i="7"/>
  <c r="G189" i="7"/>
  <c r="H189" i="7"/>
  <c r="I189" i="7"/>
  <c r="J189" i="7"/>
  <c r="P190" i="7"/>
  <c r="P191" i="7"/>
  <c r="P192" i="7"/>
  <c r="P193" i="7"/>
  <c r="P165" i="7"/>
  <c r="P166" i="7"/>
  <c r="P167" i="7"/>
  <c r="P168" i="7"/>
  <c r="P170" i="7"/>
  <c r="P171" i="7"/>
  <c r="P172" i="7"/>
  <c r="P173" i="7"/>
  <c r="P175" i="7"/>
  <c r="P177" i="7"/>
  <c r="P178" i="7"/>
  <c r="P180" i="7"/>
  <c r="P181" i="7"/>
  <c r="P182" i="7"/>
  <c r="P183" i="7"/>
  <c r="P185" i="7"/>
  <c r="P186" i="7"/>
  <c r="P187" i="7"/>
  <c r="P188" i="7"/>
  <c r="P200" i="7"/>
  <c r="P201" i="7"/>
  <c r="P202" i="7"/>
  <c r="P203" i="7"/>
  <c r="O164" i="7"/>
  <c r="O169" i="7"/>
  <c r="P162" i="7" l="1"/>
  <c r="P160" i="7"/>
  <c r="P155" i="7" s="1"/>
  <c r="P150" i="7" s="1"/>
  <c r="P189" i="7"/>
  <c r="P163" i="7"/>
  <c r="P158" i="7" s="1"/>
  <c r="P153" i="7" s="1"/>
  <c r="P157" i="7"/>
  <c r="P152" i="7" s="1"/>
  <c r="O153" i="8"/>
  <c r="O150" i="8"/>
  <c r="O149" i="8" s="1"/>
  <c r="K148" i="8"/>
  <c r="M159" i="8"/>
  <c r="M158" i="8" s="1"/>
  <c r="M156" i="8" s="1"/>
  <c r="M154" i="8" s="1"/>
  <c r="N159" i="8"/>
  <c r="N158" i="8" s="1"/>
  <c r="N156" i="8" s="1"/>
  <c r="N154" i="8" s="1"/>
  <c r="L169" i="7"/>
  <c r="M169" i="7"/>
  <c r="N169" i="7"/>
  <c r="M164" i="7"/>
  <c r="N164" i="7"/>
  <c r="O148" i="8" l="1"/>
  <c r="M153" i="8"/>
  <c r="M150" i="8"/>
  <c r="M149" i="8" s="1"/>
  <c r="M148" i="8" s="1"/>
  <c r="N153" i="8"/>
  <c r="N148" i="8" s="1"/>
  <c r="N150" i="8"/>
  <c r="N149" i="8" s="1"/>
  <c r="L159" i="8"/>
  <c r="L164" i="7"/>
  <c r="L158" i="8" l="1"/>
  <c r="P159" i="8"/>
  <c r="E160" i="7"/>
  <c r="F160" i="7"/>
  <c r="G160" i="7"/>
  <c r="H160" i="7"/>
  <c r="I160" i="7"/>
  <c r="D160" i="7"/>
  <c r="H161" i="7"/>
  <c r="H162" i="7"/>
  <c r="I162" i="7"/>
  <c r="D162" i="7"/>
  <c r="E150" i="8"/>
  <c r="E149" i="8" s="1"/>
  <c r="E148" i="8" s="1"/>
  <c r="F150" i="8"/>
  <c r="F149" i="8" s="1"/>
  <c r="F148" i="8" s="1"/>
  <c r="G150" i="8"/>
  <c r="G149" i="8" s="1"/>
  <c r="G148" i="8" s="1"/>
  <c r="H150" i="8"/>
  <c r="H149" i="8" s="1"/>
  <c r="H148" i="8" s="1"/>
  <c r="I150" i="8"/>
  <c r="I149" i="8" s="1"/>
  <c r="I148" i="8" s="1"/>
  <c r="D150" i="8"/>
  <c r="E9" i="8"/>
  <c r="E14" i="8" s="1"/>
  <c r="I9" i="8"/>
  <c r="I14" i="8" s="1"/>
  <c r="F9" i="8"/>
  <c r="F14" i="8" s="1"/>
  <c r="P147" i="8"/>
  <c r="P146" i="8"/>
  <c r="P145" i="8"/>
  <c r="P144" i="8"/>
  <c r="P143" i="8"/>
  <c r="P142" i="8"/>
  <c r="P141" i="8"/>
  <c r="P140" i="8"/>
  <c r="P139" i="8"/>
  <c r="P138" i="8"/>
  <c r="F137" i="8"/>
  <c r="P137" i="8" s="1"/>
  <c r="K136" i="8"/>
  <c r="J136" i="8"/>
  <c r="I136" i="8"/>
  <c r="H136" i="8"/>
  <c r="G136" i="8"/>
  <c r="F136" i="8"/>
  <c r="E136" i="8"/>
  <c r="D136" i="8"/>
  <c r="P135" i="8"/>
  <c r="P134" i="8"/>
  <c r="P133" i="8"/>
  <c r="P132" i="8"/>
  <c r="P131" i="8"/>
  <c r="P130" i="8"/>
  <c r="P129" i="8"/>
  <c r="P128" i="8"/>
  <c r="P127" i="8"/>
  <c r="P126" i="8"/>
  <c r="F125" i="8"/>
  <c r="P125" i="8" s="1"/>
  <c r="K124" i="8"/>
  <c r="J124" i="8"/>
  <c r="I124" i="8"/>
  <c r="H124" i="8"/>
  <c r="G124" i="8"/>
  <c r="F124" i="8"/>
  <c r="E124" i="8"/>
  <c r="D124" i="8"/>
  <c r="P123" i="8"/>
  <c r="P122" i="8"/>
  <c r="P121" i="8"/>
  <c r="P120" i="8"/>
  <c r="K119" i="8"/>
  <c r="J119" i="8"/>
  <c r="I119" i="8"/>
  <c r="H119" i="8"/>
  <c r="G119" i="8"/>
  <c r="F119" i="8"/>
  <c r="E119" i="8"/>
  <c r="D119" i="8"/>
  <c r="P118" i="8"/>
  <c r="P117" i="8"/>
  <c r="P116" i="8"/>
  <c r="P115" i="8"/>
  <c r="K114" i="8"/>
  <c r="J114" i="8"/>
  <c r="I114" i="8"/>
  <c r="H114" i="8"/>
  <c r="G114" i="8"/>
  <c r="F114" i="8"/>
  <c r="E114" i="8"/>
  <c r="D114" i="8"/>
  <c r="P113" i="8"/>
  <c r="P112" i="8"/>
  <c r="P111" i="8"/>
  <c r="P110" i="8"/>
  <c r="K109" i="8"/>
  <c r="J109" i="8"/>
  <c r="I109" i="8"/>
  <c r="H109" i="8"/>
  <c r="G109" i="8"/>
  <c r="F109" i="8"/>
  <c r="E109" i="8"/>
  <c r="D109" i="8"/>
  <c r="P108" i="8"/>
  <c r="P107" i="8"/>
  <c r="P106" i="8"/>
  <c r="P105" i="8"/>
  <c r="K104" i="8"/>
  <c r="J104" i="8"/>
  <c r="I104" i="8"/>
  <c r="H104" i="8"/>
  <c r="G104" i="8"/>
  <c r="F104" i="8"/>
  <c r="E104" i="8"/>
  <c r="D104" i="8"/>
  <c r="P103" i="8"/>
  <c r="P102" i="8"/>
  <c r="P101" i="8"/>
  <c r="P100" i="8"/>
  <c r="K99" i="8"/>
  <c r="J99" i="8"/>
  <c r="I99" i="8"/>
  <c r="H99" i="8"/>
  <c r="G99" i="8"/>
  <c r="F99" i="8"/>
  <c r="E99" i="8"/>
  <c r="D99" i="8"/>
  <c r="P98" i="8"/>
  <c r="P97" i="8"/>
  <c r="P96" i="8"/>
  <c r="P95" i="8"/>
  <c r="K94" i="8"/>
  <c r="J94" i="8"/>
  <c r="I94" i="8"/>
  <c r="H94" i="8"/>
  <c r="G94" i="8"/>
  <c r="F94" i="8"/>
  <c r="E94" i="8"/>
  <c r="D94" i="8"/>
  <c r="P93" i="8"/>
  <c r="P92" i="8"/>
  <c r="P91" i="8"/>
  <c r="P90" i="8"/>
  <c r="K89" i="8"/>
  <c r="J89" i="8"/>
  <c r="I89" i="8"/>
  <c r="H89" i="8"/>
  <c r="G89" i="8"/>
  <c r="F89" i="8"/>
  <c r="E89" i="8"/>
  <c r="D89" i="8"/>
  <c r="P88" i="8"/>
  <c r="P87" i="8"/>
  <c r="P86" i="8"/>
  <c r="P85" i="8"/>
  <c r="K84" i="8"/>
  <c r="J84" i="8"/>
  <c r="I84" i="8"/>
  <c r="H84" i="8"/>
  <c r="G84" i="8"/>
  <c r="F84" i="8"/>
  <c r="E84" i="8"/>
  <c r="D84" i="8"/>
  <c r="P83" i="8"/>
  <c r="P82" i="8"/>
  <c r="P81" i="8"/>
  <c r="P80" i="8"/>
  <c r="K79" i="8"/>
  <c r="J79" i="8"/>
  <c r="I79" i="8"/>
  <c r="H79" i="8"/>
  <c r="G79" i="8"/>
  <c r="F79" i="8"/>
  <c r="E79" i="8"/>
  <c r="D79" i="8"/>
  <c r="P78" i="8"/>
  <c r="P76" i="8"/>
  <c r="P75" i="8"/>
  <c r="P73" i="8"/>
  <c r="P71" i="8"/>
  <c r="P70" i="8"/>
  <c r="P68" i="8"/>
  <c r="P67" i="8"/>
  <c r="P66" i="8"/>
  <c r="P65" i="8"/>
  <c r="K64" i="8"/>
  <c r="J64" i="8"/>
  <c r="I64" i="8"/>
  <c r="H64" i="8"/>
  <c r="G64" i="8"/>
  <c r="F64" i="8"/>
  <c r="E64" i="8"/>
  <c r="D64" i="8"/>
  <c r="P63" i="8"/>
  <c r="P62" i="8"/>
  <c r="P61" i="8"/>
  <c r="P60" i="8"/>
  <c r="K59" i="8"/>
  <c r="J59" i="8"/>
  <c r="I59" i="8"/>
  <c r="H59" i="8"/>
  <c r="G59" i="8"/>
  <c r="F59" i="8"/>
  <c r="E59" i="8"/>
  <c r="D59" i="8"/>
  <c r="P58" i="8"/>
  <c r="P57" i="8"/>
  <c r="P56" i="8"/>
  <c r="P55" i="8"/>
  <c r="P54" i="8"/>
  <c r="P53" i="8"/>
  <c r="K52" i="8"/>
  <c r="J52" i="8"/>
  <c r="I52" i="8"/>
  <c r="H52" i="8"/>
  <c r="G52" i="8"/>
  <c r="F52" i="8"/>
  <c r="E52" i="8"/>
  <c r="D52" i="8"/>
  <c r="P51" i="8"/>
  <c r="P49" i="8"/>
  <c r="P48" i="8"/>
  <c r="P46" i="8"/>
  <c r="K45" i="8"/>
  <c r="J45" i="8"/>
  <c r="J42" i="8" s="1"/>
  <c r="I45" i="8"/>
  <c r="H45" i="8"/>
  <c r="H50" i="8" s="1"/>
  <c r="H47" i="8" s="1"/>
  <c r="G45" i="8"/>
  <c r="F45" i="8"/>
  <c r="F42" i="8" s="1"/>
  <c r="E45" i="8"/>
  <c r="D45" i="8"/>
  <c r="D50" i="8" s="1"/>
  <c r="D47" i="8" s="1"/>
  <c r="P44" i="8"/>
  <c r="P43" i="8"/>
  <c r="P41" i="8"/>
  <c r="P39" i="8"/>
  <c r="P38" i="8"/>
  <c r="P36" i="8"/>
  <c r="P34" i="8"/>
  <c r="P33" i="8"/>
  <c r="P31" i="8"/>
  <c r="P29" i="8"/>
  <c r="P28" i="8"/>
  <c r="P26" i="8"/>
  <c r="P23" i="8"/>
  <c r="P21" i="8"/>
  <c r="P18" i="8"/>
  <c r="P16" i="8"/>
  <c r="P13" i="8"/>
  <c r="P11" i="8"/>
  <c r="P8" i="8"/>
  <c r="E163" i="7"/>
  <c r="F163" i="7"/>
  <c r="G163" i="7"/>
  <c r="H163" i="7"/>
  <c r="I163" i="7"/>
  <c r="D163" i="7"/>
  <c r="E164" i="7"/>
  <c r="F164" i="7"/>
  <c r="G164" i="7"/>
  <c r="H164" i="7"/>
  <c r="I164" i="7"/>
  <c r="J164" i="7"/>
  <c r="K164" i="7"/>
  <c r="D164" i="7"/>
  <c r="E199" i="7"/>
  <c r="F199" i="7"/>
  <c r="G199" i="7"/>
  <c r="H199" i="7"/>
  <c r="I199" i="7"/>
  <c r="J199" i="7"/>
  <c r="K199" i="7"/>
  <c r="D199" i="7"/>
  <c r="J149" i="8" l="1"/>
  <c r="P158" i="8"/>
  <c r="P199" i="7"/>
  <c r="P164" i="7"/>
  <c r="D149" i="8"/>
  <c r="D148" i="8" s="1"/>
  <c r="D42" i="8"/>
  <c r="H42" i="8"/>
  <c r="J9" i="8"/>
  <c r="J14" i="8" s="1"/>
  <c r="J19" i="8" s="1"/>
  <c r="P79" i="8"/>
  <c r="P94" i="8"/>
  <c r="P99" i="8"/>
  <c r="P104" i="8"/>
  <c r="P114" i="8"/>
  <c r="P119" i="8"/>
  <c r="P124" i="8"/>
  <c r="E69" i="8"/>
  <c r="P52" i="8"/>
  <c r="P64" i="8"/>
  <c r="F50" i="8"/>
  <c r="F47" i="8" s="1"/>
  <c r="J50" i="8"/>
  <c r="J47" i="8" s="1"/>
  <c r="D69" i="8"/>
  <c r="H69" i="8"/>
  <c r="D72" i="8"/>
  <c r="G69" i="8"/>
  <c r="I69" i="8"/>
  <c r="K69" i="8"/>
  <c r="D9" i="8"/>
  <c r="D14" i="8" s="1"/>
  <c r="D19" i="8" s="1"/>
  <c r="H9" i="8"/>
  <c r="H14" i="8" s="1"/>
  <c r="H19" i="8" s="1"/>
  <c r="F19" i="8"/>
  <c r="I19" i="8"/>
  <c r="E19" i="8"/>
  <c r="E50" i="8"/>
  <c r="E47" i="8" s="1"/>
  <c r="E42" i="8"/>
  <c r="G50" i="8"/>
  <c r="G47" i="8" s="1"/>
  <c r="G42" i="8"/>
  <c r="I50" i="8"/>
  <c r="I47" i="8" s="1"/>
  <c r="I42" i="8"/>
  <c r="K50" i="8"/>
  <c r="K47" i="8" s="1"/>
  <c r="K42" i="8"/>
  <c r="H72" i="8"/>
  <c r="F69" i="8"/>
  <c r="F27" i="8" s="1"/>
  <c r="F72" i="8"/>
  <c r="J69" i="8"/>
  <c r="J27" i="8" s="1"/>
  <c r="J72" i="8"/>
  <c r="P84" i="8"/>
  <c r="P45" i="8"/>
  <c r="P59" i="8"/>
  <c r="E72" i="8"/>
  <c r="E77" i="8" s="1"/>
  <c r="E74" i="8" s="1"/>
  <c r="G72" i="8"/>
  <c r="G77" i="8" s="1"/>
  <c r="G74" i="8" s="1"/>
  <c r="I72" i="8"/>
  <c r="I77" i="8" s="1"/>
  <c r="I74" i="8" s="1"/>
  <c r="K72" i="8"/>
  <c r="K77" i="8" s="1"/>
  <c r="K74" i="8" s="1"/>
  <c r="P89" i="8"/>
  <c r="P109" i="8"/>
  <c r="P136" i="8"/>
  <c r="H174" i="7"/>
  <c r="J148" i="8" l="1"/>
  <c r="L156" i="8"/>
  <c r="P157" i="8"/>
  <c r="K27" i="8"/>
  <c r="G27" i="8"/>
  <c r="D27" i="8"/>
  <c r="E27" i="8"/>
  <c r="H27" i="8"/>
  <c r="I27" i="8"/>
  <c r="D77" i="8"/>
  <c r="D74" i="8" s="1"/>
  <c r="D30" i="8"/>
  <c r="D35" i="8" s="1"/>
  <c r="P50" i="8"/>
  <c r="P47" i="8"/>
  <c r="H77" i="8"/>
  <c r="H74" i="8" s="1"/>
  <c r="H30" i="8"/>
  <c r="I30" i="8"/>
  <c r="E30" i="8"/>
  <c r="D24" i="8"/>
  <c r="E24" i="8"/>
  <c r="I24" i="8"/>
  <c r="K9" i="8"/>
  <c r="G9" i="8"/>
  <c r="J77" i="8"/>
  <c r="J74" i="8" s="1"/>
  <c r="J30" i="8"/>
  <c r="F77" i="8"/>
  <c r="F74" i="8" s="1"/>
  <c r="F30" i="8"/>
  <c r="P69" i="8"/>
  <c r="P72" i="8"/>
  <c r="K30" i="8"/>
  <c r="G30" i="8"/>
  <c r="P42" i="8"/>
  <c r="J24" i="8"/>
  <c r="H24" i="8"/>
  <c r="F24" i="8"/>
  <c r="K184" i="7"/>
  <c r="J184" i="7"/>
  <c r="I184" i="7"/>
  <c r="H184" i="7"/>
  <c r="G184" i="7"/>
  <c r="F184" i="7"/>
  <c r="E184" i="7"/>
  <c r="D184" i="7"/>
  <c r="K179" i="7"/>
  <c r="J179" i="7"/>
  <c r="I179" i="7"/>
  <c r="H179" i="7"/>
  <c r="G179" i="7"/>
  <c r="F179" i="7"/>
  <c r="E179" i="7"/>
  <c r="D179" i="7"/>
  <c r="G177" i="7"/>
  <c r="G162" i="7" s="1"/>
  <c r="F177" i="7"/>
  <c r="F162" i="7" s="1"/>
  <c r="E177" i="7"/>
  <c r="E162" i="7" s="1"/>
  <c r="K176" i="7"/>
  <c r="K161" i="7" s="1"/>
  <c r="J176" i="7"/>
  <c r="J161" i="7" s="1"/>
  <c r="I176" i="7"/>
  <c r="I161" i="7" s="1"/>
  <c r="G176" i="7"/>
  <c r="G161" i="7" s="1"/>
  <c r="F176" i="7"/>
  <c r="F161" i="7" s="1"/>
  <c r="E176" i="7"/>
  <c r="E161" i="7" s="1"/>
  <c r="D176" i="7"/>
  <c r="D161" i="7" s="1"/>
  <c r="K169" i="7"/>
  <c r="J169" i="7"/>
  <c r="I169" i="7"/>
  <c r="H169" i="7"/>
  <c r="G169" i="7"/>
  <c r="F169" i="7"/>
  <c r="E169" i="7"/>
  <c r="D169" i="7"/>
  <c r="E156" i="7"/>
  <c r="E151" i="7" s="1"/>
  <c r="E10" i="7" s="1"/>
  <c r="E15" i="7" s="1"/>
  <c r="H156" i="7"/>
  <c r="H151" i="7" s="1"/>
  <c r="P148" i="7"/>
  <c r="P147" i="7"/>
  <c r="P146" i="7"/>
  <c r="P145" i="7"/>
  <c r="P144" i="7"/>
  <c r="P143" i="7"/>
  <c r="P142" i="7"/>
  <c r="P141" i="7"/>
  <c r="P140" i="7"/>
  <c r="P139" i="7"/>
  <c r="F138" i="7"/>
  <c r="P138" i="7" s="1"/>
  <c r="K137" i="7"/>
  <c r="J137" i="7"/>
  <c r="I137" i="7"/>
  <c r="H137" i="7"/>
  <c r="G137" i="7"/>
  <c r="F137" i="7"/>
  <c r="E137" i="7"/>
  <c r="D137" i="7"/>
  <c r="P136" i="7"/>
  <c r="P135" i="7"/>
  <c r="P134" i="7"/>
  <c r="P133" i="7"/>
  <c r="P132" i="7"/>
  <c r="P131" i="7"/>
  <c r="P130" i="7"/>
  <c r="P129" i="7"/>
  <c r="P128" i="7"/>
  <c r="P127" i="7"/>
  <c r="F126" i="7"/>
  <c r="K125" i="7"/>
  <c r="J125" i="7"/>
  <c r="I125" i="7"/>
  <c r="H125" i="7"/>
  <c r="G125" i="7"/>
  <c r="F125" i="7"/>
  <c r="E125" i="7"/>
  <c r="D125" i="7"/>
  <c r="P124" i="7"/>
  <c r="P123" i="7"/>
  <c r="P122" i="7"/>
  <c r="P121" i="7"/>
  <c r="K120" i="7"/>
  <c r="J120" i="7"/>
  <c r="I120" i="7"/>
  <c r="H120" i="7"/>
  <c r="G120" i="7"/>
  <c r="F120" i="7"/>
  <c r="E120" i="7"/>
  <c r="D120" i="7"/>
  <c r="P119" i="7"/>
  <c r="P118" i="7"/>
  <c r="P117" i="7"/>
  <c r="P116" i="7"/>
  <c r="K115" i="7"/>
  <c r="J115" i="7"/>
  <c r="I115" i="7"/>
  <c r="H115" i="7"/>
  <c r="G115" i="7"/>
  <c r="F115" i="7"/>
  <c r="E115" i="7"/>
  <c r="D115" i="7"/>
  <c r="P114" i="7"/>
  <c r="P113" i="7"/>
  <c r="P112" i="7"/>
  <c r="P111" i="7"/>
  <c r="K110" i="7"/>
  <c r="J110" i="7"/>
  <c r="I110" i="7"/>
  <c r="H110" i="7"/>
  <c r="G110" i="7"/>
  <c r="F110" i="7"/>
  <c r="E110" i="7"/>
  <c r="D110" i="7"/>
  <c r="P109" i="7"/>
  <c r="P108" i="7"/>
  <c r="P107" i="7"/>
  <c r="P106" i="7"/>
  <c r="K105" i="7"/>
  <c r="J105" i="7"/>
  <c r="I105" i="7"/>
  <c r="H105" i="7"/>
  <c r="G105" i="7"/>
  <c r="F105" i="7"/>
  <c r="E105" i="7"/>
  <c r="D105" i="7"/>
  <c r="P104" i="7"/>
  <c r="P103" i="7"/>
  <c r="P102" i="7"/>
  <c r="P101" i="7"/>
  <c r="K100" i="7"/>
  <c r="J100" i="7"/>
  <c r="I100" i="7"/>
  <c r="H100" i="7"/>
  <c r="G100" i="7"/>
  <c r="F100" i="7"/>
  <c r="E100" i="7"/>
  <c r="D100" i="7"/>
  <c r="P99" i="7"/>
  <c r="P98" i="7"/>
  <c r="P97" i="7"/>
  <c r="P96" i="7"/>
  <c r="K95" i="7"/>
  <c r="J95" i="7"/>
  <c r="I95" i="7"/>
  <c r="H95" i="7"/>
  <c r="G95" i="7"/>
  <c r="F95" i="7"/>
  <c r="E95" i="7"/>
  <c r="D95" i="7"/>
  <c r="P94" i="7"/>
  <c r="P93" i="7"/>
  <c r="P92" i="7"/>
  <c r="P91" i="7"/>
  <c r="K90" i="7"/>
  <c r="J90" i="7"/>
  <c r="I90" i="7"/>
  <c r="H90" i="7"/>
  <c r="G90" i="7"/>
  <c r="F90" i="7"/>
  <c r="E90" i="7"/>
  <c r="D90" i="7"/>
  <c r="P89" i="7"/>
  <c r="P88" i="7"/>
  <c r="P87" i="7"/>
  <c r="P86" i="7"/>
  <c r="K85" i="7"/>
  <c r="J85" i="7"/>
  <c r="I85" i="7"/>
  <c r="H85" i="7"/>
  <c r="G85" i="7"/>
  <c r="F85" i="7"/>
  <c r="E85" i="7"/>
  <c r="D85" i="7"/>
  <c r="P84" i="7"/>
  <c r="P83" i="7"/>
  <c r="P82" i="7"/>
  <c r="P81" i="7"/>
  <c r="K80" i="7"/>
  <c r="J80" i="7"/>
  <c r="I80" i="7"/>
  <c r="H80" i="7"/>
  <c r="G80" i="7"/>
  <c r="F80" i="7"/>
  <c r="E80" i="7"/>
  <c r="D80" i="7"/>
  <c r="P79" i="7"/>
  <c r="P77" i="7"/>
  <c r="P76" i="7"/>
  <c r="P74" i="7"/>
  <c r="P72" i="7"/>
  <c r="P71" i="7"/>
  <c r="P69" i="7"/>
  <c r="P68" i="7"/>
  <c r="P67" i="7"/>
  <c r="P66" i="7"/>
  <c r="K65" i="7"/>
  <c r="J65" i="7"/>
  <c r="I65" i="7"/>
  <c r="H65" i="7"/>
  <c r="G65" i="7"/>
  <c r="F65" i="7"/>
  <c r="E65" i="7"/>
  <c r="D65" i="7"/>
  <c r="P64" i="7"/>
  <c r="P63" i="7"/>
  <c r="P62" i="7"/>
  <c r="P61" i="7"/>
  <c r="K60" i="7"/>
  <c r="J60" i="7"/>
  <c r="I60" i="7"/>
  <c r="H60" i="7"/>
  <c r="G60" i="7"/>
  <c r="F60" i="7"/>
  <c r="E60" i="7"/>
  <c r="D60" i="7"/>
  <c r="P59" i="7"/>
  <c r="P58" i="7"/>
  <c r="P57" i="7"/>
  <c r="P56" i="7"/>
  <c r="P55" i="7"/>
  <c r="P54" i="7"/>
  <c r="K53" i="7"/>
  <c r="J53" i="7"/>
  <c r="I53" i="7"/>
  <c r="H53" i="7"/>
  <c r="G53" i="7"/>
  <c r="F53" i="7"/>
  <c r="E53" i="7"/>
  <c r="D53" i="7"/>
  <c r="P52" i="7"/>
  <c r="P50" i="7"/>
  <c r="P49" i="7"/>
  <c r="P47" i="7"/>
  <c r="K46" i="7"/>
  <c r="J46" i="7"/>
  <c r="I46" i="7"/>
  <c r="I51" i="7" s="1"/>
  <c r="I48" i="7" s="1"/>
  <c r="H46" i="7"/>
  <c r="G46" i="7"/>
  <c r="G51" i="7" s="1"/>
  <c r="G48" i="7" s="1"/>
  <c r="F46" i="7"/>
  <c r="E46" i="7"/>
  <c r="E51" i="7" s="1"/>
  <c r="E48" i="7" s="1"/>
  <c r="D46" i="7"/>
  <c r="P45" i="7"/>
  <c r="P44" i="7"/>
  <c r="K43" i="7"/>
  <c r="J43" i="7"/>
  <c r="I43" i="7"/>
  <c r="H43" i="7"/>
  <c r="G43" i="7"/>
  <c r="F43" i="7"/>
  <c r="E43" i="7"/>
  <c r="D43" i="7"/>
  <c r="P42" i="7"/>
  <c r="P40" i="7"/>
  <c r="P39" i="7"/>
  <c r="P37" i="7"/>
  <c r="P35" i="7"/>
  <c r="P34" i="7"/>
  <c r="P32" i="7"/>
  <c r="P30" i="7"/>
  <c r="P29" i="7"/>
  <c r="P27" i="7"/>
  <c r="P24" i="7"/>
  <c r="P22" i="7"/>
  <c r="P19" i="7"/>
  <c r="P17" i="7"/>
  <c r="P14" i="7"/>
  <c r="P12" i="7"/>
  <c r="P9" i="7"/>
  <c r="M258" i="6"/>
  <c r="M257" i="6"/>
  <c r="M256" i="6"/>
  <c r="M255" i="6"/>
  <c r="L254" i="6"/>
  <c r="K254" i="6"/>
  <c r="J254" i="6"/>
  <c r="I254" i="6"/>
  <c r="H254" i="6"/>
  <c r="G254" i="6"/>
  <c r="F254" i="6"/>
  <c r="E254" i="6"/>
  <c r="M253" i="6"/>
  <c r="L252" i="6"/>
  <c r="L247" i="6" s="1"/>
  <c r="L244" i="6" s="1"/>
  <c r="K252" i="6"/>
  <c r="J252" i="6"/>
  <c r="J247" i="6" s="1"/>
  <c r="J244" i="6" s="1"/>
  <c r="I252" i="6"/>
  <c r="I247" i="6" s="1"/>
  <c r="H252" i="6"/>
  <c r="H247" i="6" s="1"/>
  <c r="G252" i="6"/>
  <c r="F252" i="6"/>
  <c r="F247" i="6" s="1"/>
  <c r="F244" i="6" s="1"/>
  <c r="E252" i="6"/>
  <c r="E247" i="6" s="1"/>
  <c r="E244" i="6" s="1"/>
  <c r="M251" i="6"/>
  <c r="M250" i="6"/>
  <c r="L249" i="6"/>
  <c r="K249" i="6"/>
  <c r="J249" i="6"/>
  <c r="I249" i="6"/>
  <c r="H249" i="6"/>
  <c r="G249" i="6"/>
  <c r="F249" i="6"/>
  <c r="E249" i="6"/>
  <c r="M248" i="6"/>
  <c r="K247" i="6"/>
  <c r="K242" i="6" s="1"/>
  <c r="K239" i="6" s="1"/>
  <c r="G247" i="6"/>
  <c r="G242" i="6" s="1"/>
  <c r="G239" i="6" s="1"/>
  <c r="M246" i="6"/>
  <c r="M245" i="6"/>
  <c r="K244" i="6"/>
  <c r="G244" i="6"/>
  <c r="M243" i="6"/>
  <c r="L242" i="6"/>
  <c r="M241" i="6"/>
  <c r="M240" i="6"/>
  <c r="L239" i="6"/>
  <c r="M238" i="6"/>
  <c r="M237" i="6"/>
  <c r="M236" i="6"/>
  <c r="M235" i="6"/>
  <c r="L234" i="6"/>
  <c r="K234" i="6"/>
  <c r="J234" i="6"/>
  <c r="I234" i="6"/>
  <c r="H234" i="6"/>
  <c r="G234" i="6"/>
  <c r="F234" i="6"/>
  <c r="E234" i="6"/>
  <c r="M233" i="6"/>
  <c r="L232" i="6"/>
  <c r="L227" i="6" s="1"/>
  <c r="K232" i="6"/>
  <c r="K227" i="6" s="1"/>
  <c r="K224" i="6" s="1"/>
  <c r="J232" i="6"/>
  <c r="I232" i="6"/>
  <c r="I227" i="6" s="1"/>
  <c r="H232" i="6"/>
  <c r="H227" i="6" s="1"/>
  <c r="G232" i="6"/>
  <c r="G227" i="6" s="1"/>
  <c r="G224" i="6" s="1"/>
  <c r="F232" i="6"/>
  <c r="E232" i="6"/>
  <c r="M231" i="6"/>
  <c r="M230" i="6"/>
  <c r="L229" i="6"/>
  <c r="K229" i="6"/>
  <c r="J229" i="6"/>
  <c r="I229" i="6"/>
  <c r="H229" i="6"/>
  <c r="G229" i="6"/>
  <c r="F229" i="6"/>
  <c r="E229" i="6"/>
  <c r="M228" i="6"/>
  <c r="J227" i="6"/>
  <c r="J222" i="6" s="1"/>
  <c r="J219" i="6" s="1"/>
  <c r="F227" i="6"/>
  <c r="F222" i="6" s="1"/>
  <c r="F219" i="6" s="1"/>
  <c r="M226" i="6"/>
  <c r="M225" i="6"/>
  <c r="J224" i="6"/>
  <c r="F224" i="6"/>
  <c r="M223" i="6"/>
  <c r="M221" i="6"/>
  <c r="M220" i="6"/>
  <c r="M218" i="6"/>
  <c r="M217" i="6"/>
  <c r="M216" i="6"/>
  <c r="M215" i="6"/>
  <c r="L214" i="6"/>
  <c r="K214" i="6"/>
  <c r="J214" i="6"/>
  <c r="I214" i="6"/>
  <c r="H214" i="6"/>
  <c r="G214" i="6"/>
  <c r="F214" i="6"/>
  <c r="E214" i="6"/>
  <c r="M213" i="6"/>
  <c r="M212" i="6"/>
  <c r="M211" i="6"/>
  <c r="M210" i="6"/>
  <c r="L209" i="6"/>
  <c r="K209" i="6"/>
  <c r="J209" i="6"/>
  <c r="I209" i="6"/>
  <c r="H209" i="6"/>
  <c r="G209" i="6"/>
  <c r="F209" i="6"/>
  <c r="E209" i="6"/>
  <c r="M208" i="6"/>
  <c r="M207" i="6"/>
  <c r="M206" i="6"/>
  <c r="M205" i="6"/>
  <c r="L204" i="6"/>
  <c r="K204" i="6"/>
  <c r="J204" i="6"/>
  <c r="I204" i="6"/>
  <c r="H204" i="6"/>
  <c r="G204" i="6"/>
  <c r="F204" i="6"/>
  <c r="E204" i="6"/>
  <c r="M203" i="6"/>
  <c r="M202" i="6"/>
  <c r="M201" i="6"/>
  <c r="M200" i="6"/>
  <c r="L199" i="6"/>
  <c r="K199" i="6"/>
  <c r="J199" i="6"/>
  <c r="I199" i="6"/>
  <c r="H199" i="6"/>
  <c r="G199" i="6"/>
  <c r="F199" i="6"/>
  <c r="E199" i="6"/>
  <c r="M198" i="6"/>
  <c r="L197" i="6"/>
  <c r="K197" i="6"/>
  <c r="J197" i="6"/>
  <c r="I197" i="6"/>
  <c r="H197" i="6"/>
  <c r="G197" i="6"/>
  <c r="F197" i="6"/>
  <c r="E197" i="6"/>
  <c r="L196" i="6"/>
  <c r="K196" i="6"/>
  <c r="J196" i="6"/>
  <c r="I196" i="6"/>
  <c r="H196" i="6"/>
  <c r="G196" i="6"/>
  <c r="F196" i="6"/>
  <c r="E196" i="6"/>
  <c r="M195" i="6"/>
  <c r="L194" i="6"/>
  <c r="K194" i="6"/>
  <c r="J194" i="6"/>
  <c r="I194" i="6"/>
  <c r="H194" i="6"/>
  <c r="G194" i="6"/>
  <c r="F194" i="6"/>
  <c r="E194" i="6"/>
  <c r="M193" i="6"/>
  <c r="L192" i="6"/>
  <c r="K192" i="6"/>
  <c r="J192" i="6"/>
  <c r="I192" i="6"/>
  <c r="H192" i="6"/>
  <c r="G192" i="6"/>
  <c r="F192" i="6"/>
  <c r="E192" i="6"/>
  <c r="L191" i="6"/>
  <c r="K191" i="6"/>
  <c r="J191" i="6"/>
  <c r="I191" i="6"/>
  <c r="H191" i="6"/>
  <c r="G191" i="6"/>
  <c r="F191" i="6"/>
  <c r="E191" i="6"/>
  <c r="M190" i="6"/>
  <c r="L189" i="6"/>
  <c r="K189" i="6"/>
  <c r="J189" i="6"/>
  <c r="I189" i="6"/>
  <c r="H189" i="6"/>
  <c r="G189" i="6"/>
  <c r="F189" i="6"/>
  <c r="E189" i="6"/>
  <c r="M188" i="6"/>
  <c r="L187" i="6"/>
  <c r="K187" i="6"/>
  <c r="J187" i="6"/>
  <c r="I187" i="6"/>
  <c r="H187" i="6"/>
  <c r="G187" i="6"/>
  <c r="F187" i="6"/>
  <c r="E187" i="6"/>
  <c r="L186" i="6"/>
  <c r="K186" i="6"/>
  <c r="J186" i="6"/>
  <c r="I186" i="6"/>
  <c r="H186" i="6"/>
  <c r="G186" i="6"/>
  <c r="F186" i="6"/>
  <c r="E186" i="6"/>
  <c r="M185" i="6"/>
  <c r="L184" i="6"/>
  <c r="K184" i="6"/>
  <c r="J184" i="6"/>
  <c r="I184" i="6"/>
  <c r="H184" i="6"/>
  <c r="G184" i="6"/>
  <c r="F184" i="6"/>
  <c r="E184" i="6"/>
  <c r="M183" i="6"/>
  <c r="M182" i="6"/>
  <c r="M181" i="6"/>
  <c r="M180" i="6"/>
  <c r="L179" i="6"/>
  <c r="K179" i="6"/>
  <c r="J179" i="6"/>
  <c r="I179" i="6"/>
  <c r="H179" i="6"/>
  <c r="G179" i="6"/>
  <c r="F179" i="6"/>
  <c r="E179" i="6"/>
  <c r="M178" i="6"/>
  <c r="M177" i="6"/>
  <c r="M176" i="6"/>
  <c r="M175" i="6"/>
  <c r="L174" i="6"/>
  <c r="L172" i="6" s="1"/>
  <c r="L169" i="6" s="1"/>
  <c r="L167" i="6" s="1"/>
  <c r="L164" i="6" s="1"/>
  <c r="K174" i="6"/>
  <c r="K172" i="6" s="1"/>
  <c r="K169" i="6" s="1"/>
  <c r="K167" i="6" s="1"/>
  <c r="K164" i="6" s="1"/>
  <c r="J174" i="6"/>
  <c r="I174" i="6"/>
  <c r="I172" i="6" s="1"/>
  <c r="I169" i="6" s="1"/>
  <c r="I167" i="6" s="1"/>
  <c r="I164" i="6" s="1"/>
  <c r="H174" i="6"/>
  <c r="H172" i="6" s="1"/>
  <c r="H169" i="6" s="1"/>
  <c r="H167" i="6" s="1"/>
  <c r="H164" i="6" s="1"/>
  <c r="G174" i="6"/>
  <c r="G172" i="6" s="1"/>
  <c r="G169" i="6" s="1"/>
  <c r="G167" i="6" s="1"/>
  <c r="G164" i="6" s="1"/>
  <c r="F174" i="6"/>
  <c r="E174" i="6"/>
  <c r="M173" i="6"/>
  <c r="J172" i="6"/>
  <c r="F172" i="6"/>
  <c r="M171" i="6"/>
  <c r="M170" i="6"/>
  <c r="J169" i="6"/>
  <c r="J167" i="6" s="1"/>
  <c r="J164" i="6" s="1"/>
  <c r="F169" i="6"/>
  <c r="F167" i="6" s="1"/>
  <c r="F164" i="6" s="1"/>
  <c r="M168" i="6"/>
  <c r="M166" i="6"/>
  <c r="M165" i="6"/>
  <c r="M163" i="6"/>
  <c r="L161" i="6"/>
  <c r="K161" i="6"/>
  <c r="K156" i="6" s="1"/>
  <c r="K151" i="6" s="1"/>
  <c r="K10" i="6" s="1"/>
  <c r="K15" i="6" s="1"/>
  <c r="J161" i="6"/>
  <c r="J156" i="6" s="1"/>
  <c r="I161" i="6"/>
  <c r="H161" i="6"/>
  <c r="G161" i="6"/>
  <c r="G156" i="6" s="1"/>
  <c r="G151" i="6" s="1"/>
  <c r="G10" i="6" s="1"/>
  <c r="G15" i="6" s="1"/>
  <c r="F161" i="6"/>
  <c r="F156" i="6" s="1"/>
  <c r="E161" i="6"/>
  <c r="M160" i="6"/>
  <c r="M158" i="6"/>
  <c r="I156" i="6"/>
  <c r="I151" i="6" s="1"/>
  <c r="E156" i="6"/>
  <c r="E151" i="6" s="1"/>
  <c r="E10" i="6" s="1"/>
  <c r="E15" i="6" s="1"/>
  <c r="M155" i="6"/>
  <c r="M153" i="6"/>
  <c r="J151" i="6"/>
  <c r="F151" i="6"/>
  <c r="M150" i="6"/>
  <c r="M148" i="6"/>
  <c r="D148" i="6"/>
  <c r="M147" i="6"/>
  <c r="D147" i="6"/>
  <c r="M146" i="6"/>
  <c r="D146" i="6"/>
  <c r="M145" i="6"/>
  <c r="D145" i="6"/>
  <c r="M144" i="6"/>
  <c r="D144" i="6"/>
  <c r="M143" i="6"/>
  <c r="D143" i="6"/>
  <c r="M142" i="6"/>
  <c r="D142" i="6"/>
  <c r="M141" i="6"/>
  <c r="D141" i="6"/>
  <c r="M140" i="6"/>
  <c r="D140" i="6"/>
  <c r="M139" i="6"/>
  <c r="D139" i="6"/>
  <c r="G138" i="6"/>
  <c r="M138" i="6" s="1"/>
  <c r="L137" i="6"/>
  <c r="K137" i="6"/>
  <c r="J137" i="6"/>
  <c r="I137" i="6"/>
  <c r="H137" i="6"/>
  <c r="G137" i="6"/>
  <c r="F137" i="6"/>
  <c r="E137" i="6"/>
  <c r="D137" i="6" s="1"/>
  <c r="M136" i="6"/>
  <c r="D136" i="6"/>
  <c r="M135" i="6"/>
  <c r="D135" i="6"/>
  <c r="M134" i="6"/>
  <c r="D134" i="6"/>
  <c r="M133" i="6"/>
  <c r="D133" i="6"/>
  <c r="M132" i="6"/>
  <c r="D132" i="6"/>
  <c r="M131" i="6"/>
  <c r="D131" i="6"/>
  <c r="M130" i="6"/>
  <c r="D130" i="6"/>
  <c r="M129" i="6"/>
  <c r="D129" i="6"/>
  <c r="M128" i="6"/>
  <c r="D128" i="6"/>
  <c r="M127" i="6"/>
  <c r="D127" i="6"/>
  <c r="G126" i="6"/>
  <c r="M126" i="6" s="1"/>
  <c r="L125" i="6"/>
  <c r="K125" i="6"/>
  <c r="J125" i="6"/>
  <c r="I125" i="6"/>
  <c r="H125" i="6"/>
  <c r="G125" i="6"/>
  <c r="F125" i="6"/>
  <c r="E125" i="6"/>
  <c r="M124" i="6"/>
  <c r="D124" i="6"/>
  <c r="M123" i="6"/>
  <c r="D123" i="6"/>
  <c r="M122" i="6"/>
  <c r="D122" i="6"/>
  <c r="M121" i="6"/>
  <c r="D121" i="6"/>
  <c r="L120" i="6"/>
  <c r="K120" i="6"/>
  <c r="J120" i="6"/>
  <c r="I120" i="6"/>
  <c r="H120" i="6"/>
  <c r="G120" i="6"/>
  <c r="F120" i="6"/>
  <c r="E120" i="6"/>
  <c r="D120" i="6"/>
  <c r="M119" i="6"/>
  <c r="D119" i="6"/>
  <c r="M118" i="6"/>
  <c r="D118" i="6"/>
  <c r="M117" i="6"/>
  <c r="D117" i="6"/>
  <c r="M116" i="6"/>
  <c r="D116" i="6"/>
  <c r="L115" i="6"/>
  <c r="K115" i="6"/>
  <c r="J115" i="6"/>
  <c r="I115" i="6"/>
  <c r="H115" i="6"/>
  <c r="G115" i="6"/>
  <c r="F115" i="6"/>
  <c r="E115" i="6"/>
  <c r="M114" i="6"/>
  <c r="D114" i="6"/>
  <c r="M113" i="6"/>
  <c r="D113" i="6"/>
  <c r="M112" i="6"/>
  <c r="D112" i="6"/>
  <c r="M111" i="6"/>
  <c r="D111" i="6"/>
  <c r="L110" i="6"/>
  <c r="K110" i="6"/>
  <c r="J110" i="6"/>
  <c r="I110" i="6"/>
  <c r="H110" i="6"/>
  <c r="G110" i="6"/>
  <c r="F110" i="6"/>
  <c r="E110" i="6"/>
  <c r="D110" i="6" s="1"/>
  <c r="M109" i="6"/>
  <c r="D109" i="6"/>
  <c r="M108" i="6"/>
  <c r="D108" i="6"/>
  <c r="M107" i="6"/>
  <c r="D107" i="6"/>
  <c r="M106" i="6"/>
  <c r="D106" i="6"/>
  <c r="L105" i="6"/>
  <c r="K105" i="6"/>
  <c r="J105" i="6"/>
  <c r="I105" i="6"/>
  <c r="H105" i="6"/>
  <c r="G105" i="6"/>
  <c r="F105" i="6"/>
  <c r="E105" i="6"/>
  <c r="M104" i="6"/>
  <c r="D104" i="6"/>
  <c r="M103" i="6"/>
  <c r="D103" i="6"/>
  <c r="M102" i="6"/>
  <c r="D102" i="6"/>
  <c r="M101" i="6"/>
  <c r="D101" i="6"/>
  <c r="L100" i="6"/>
  <c r="K100" i="6"/>
  <c r="J100" i="6"/>
  <c r="I100" i="6"/>
  <c r="H100" i="6"/>
  <c r="G100" i="6"/>
  <c r="F100" i="6"/>
  <c r="E100" i="6"/>
  <c r="D100" i="6"/>
  <c r="M99" i="6"/>
  <c r="D99" i="6"/>
  <c r="M98" i="6"/>
  <c r="D98" i="6"/>
  <c r="M97" i="6"/>
  <c r="D97" i="6"/>
  <c r="M96" i="6"/>
  <c r="D96" i="6"/>
  <c r="L95" i="6"/>
  <c r="K95" i="6"/>
  <c r="J95" i="6"/>
  <c r="I95" i="6"/>
  <c r="H95" i="6"/>
  <c r="G95" i="6"/>
  <c r="F95" i="6"/>
  <c r="E95" i="6"/>
  <c r="M94" i="6"/>
  <c r="D94" i="6"/>
  <c r="M93" i="6"/>
  <c r="D93" i="6"/>
  <c r="M92" i="6"/>
  <c r="D92" i="6"/>
  <c r="M91" i="6"/>
  <c r="D91" i="6"/>
  <c r="L90" i="6"/>
  <c r="K90" i="6"/>
  <c r="K70" i="6" s="1"/>
  <c r="K28" i="6" s="1"/>
  <c r="J90" i="6"/>
  <c r="I90" i="6"/>
  <c r="H90" i="6"/>
  <c r="G90" i="6"/>
  <c r="F90" i="6"/>
  <c r="E90" i="6"/>
  <c r="D90" i="6" s="1"/>
  <c r="M89" i="6"/>
  <c r="D89" i="6"/>
  <c r="M88" i="6"/>
  <c r="D88" i="6"/>
  <c r="M87" i="6"/>
  <c r="D87" i="6"/>
  <c r="M86" i="6"/>
  <c r="D86" i="6"/>
  <c r="L85" i="6"/>
  <c r="K85" i="6"/>
  <c r="J85" i="6"/>
  <c r="I85" i="6"/>
  <c r="H85" i="6"/>
  <c r="G85" i="6"/>
  <c r="F85" i="6"/>
  <c r="E85" i="6"/>
  <c r="M84" i="6"/>
  <c r="D84" i="6"/>
  <c r="M83" i="6"/>
  <c r="D83" i="6"/>
  <c r="M82" i="6"/>
  <c r="D82" i="6"/>
  <c r="M81" i="6"/>
  <c r="D81" i="6"/>
  <c r="L80" i="6"/>
  <c r="L73" i="6" s="1"/>
  <c r="L78" i="6" s="1"/>
  <c r="L75" i="6" s="1"/>
  <c r="K80" i="6"/>
  <c r="J80" i="6"/>
  <c r="J73" i="6" s="1"/>
  <c r="J78" i="6" s="1"/>
  <c r="J75" i="6" s="1"/>
  <c r="I80" i="6"/>
  <c r="H80" i="6"/>
  <c r="H73" i="6" s="1"/>
  <c r="H78" i="6" s="1"/>
  <c r="H75" i="6" s="1"/>
  <c r="G80" i="6"/>
  <c r="F80" i="6"/>
  <c r="F73" i="6" s="1"/>
  <c r="F78" i="6" s="1"/>
  <c r="F75" i="6" s="1"/>
  <c r="E80" i="6"/>
  <c r="D80" i="6"/>
  <c r="M79" i="6"/>
  <c r="M77" i="6"/>
  <c r="M76" i="6"/>
  <c r="M74" i="6"/>
  <c r="D74" i="6"/>
  <c r="K73" i="6"/>
  <c r="M72" i="6"/>
  <c r="D72" i="6"/>
  <c r="M71" i="6"/>
  <c r="D71" i="6"/>
  <c r="M69" i="6"/>
  <c r="D69" i="6"/>
  <c r="M68" i="6"/>
  <c r="D68" i="6"/>
  <c r="M67" i="6"/>
  <c r="D67" i="6"/>
  <c r="M66" i="6"/>
  <c r="D66" i="6"/>
  <c r="L65" i="6"/>
  <c r="K65" i="6"/>
  <c r="J65" i="6"/>
  <c r="I65" i="6"/>
  <c r="H65" i="6"/>
  <c r="G65" i="6"/>
  <c r="F65" i="6"/>
  <c r="E65" i="6"/>
  <c r="M64" i="6"/>
  <c r="D64" i="6"/>
  <c r="M63" i="6"/>
  <c r="D63" i="6"/>
  <c r="M62" i="6"/>
  <c r="D62" i="6"/>
  <c r="M61" i="6"/>
  <c r="D61" i="6"/>
  <c r="L60" i="6"/>
  <c r="K60" i="6"/>
  <c r="J60" i="6"/>
  <c r="I60" i="6"/>
  <c r="H60" i="6"/>
  <c r="G60" i="6"/>
  <c r="F60" i="6"/>
  <c r="E60" i="6"/>
  <c r="M59" i="6"/>
  <c r="D59" i="6"/>
  <c r="M58" i="6"/>
  <c r="D58" i="6"/>
  <c r="M57" i="6"/>
  <c r="D57" i="6"/>
  <c r="M56" i="6"/>
  <c r="D56" i="6"/>
  <c r="M55" i="6"/>
  <c r="D55" i="6"/>
  <c r="M54" i="6"/>
  <c r="D54" i="6"/>
  <c r="L53" i="6"/>
  <c r="K53" i="6"/>
  <c r="J53" i="6"/>
  <c r="I53" i="6"/>
  <c r="H53" i="6"/>
  <c r="G53" i="6"/>
  <c r="F53" i="6"/>
  <c r="E53" i="6"/>
  <c r="M52" i="6"/>
  <c r="D52" i="6"/>
  <c r="K51" i="6"/>
  <c r="M50" i="6"/>
  <c r="D50" i="6"/>
  <c r="M49" i="6"/>
  <c r="D49" i="6"/>
  <c r="K48" i="6"/>
  <c r="M47" i="6"/>
  <c r="D47" i="6"/>
  <c r="L46" i="6"/>
  <c r="K46" i="6"/>
  <c r="J46" i="6"/>
  <c r="I46" i="6"/>
  <c r="I51" i="6" s="1"/>
  <c r="I48" i="6" s="1"/>
  <c r="H46" i="6"/>
  <c r="G46" i="6"/>
  <c r="G51" i="6" s="1"/>
  <c r="G48" i="6" s="1"/>
  <c r="F46" i="6"/>
  <c r="E46" i="6"/>
  <c r="D46" i="6"/>
  <c r="M45" i="6"/>
  <c r="D45" i="6"/>
  <c r="M44" i="6"/>
  <c r="D44" i="6"/>
  <c r="K43" i="6"/>
  <c r="I43" i="6"/>
  <c r="G43" i="6"/>
  <c r="E43" i="6"/>
  <c r="M42" i="6"/>
  <c r="M40" i="6"/>
  <c r="M39" i="6"/>
  <c r="M37" i="6"/>
  <c r="M35" i="6"/>
  <c r="M34" i="6"/>
  <c r="M32" i="6"/>
  <c r="M30" i="6"/>
  <c r="M29" i="6"/>
  <c r="M27" i="6"/>
  <c r="M24" i="6"/>
  <c r="M22" i="6"/>
  <c r="M19" i="6"/>
  <c r="M17" i="6"/>
  <c r="M14" i="6"/>
  <c r="M12" i="6"/>
  <c r="J10" i="6"/>
  <c r="J15" i="6" s="1"/>
  <c r="F10" i="6"/>
  <c r="F15" i="6" s="1"/>
  <c r="M9" i="6"/>
  <c r="N151" i="5"/>
  <c r="N150" i="5"/>
  <c r="N149" i="5"/>
  <c r="M148" i="5"/>
  <c r="L148" i="5"/>
  <c r="K148" i="5"/>
  <c r="J148" i="5"/>
  <c r="I148" i="5"/>
  <c r="H148" i="5"/>
  <c r="G148" i="5"/>
  <c r="F148" i="5"/>
  <c r="M144" i="5"/>
  <c r="L144" i="5"/>
  <c r="L145" i="5" s="1"/>
  <c r="L146" i="5" s="1"/>
  <c r="L147" i="5" s="1"/>
  <c r="K144" i="5"/>
  <c r="J144" i="5"/>
  <c r="J145" i="5" s="1"/>
  <c r="J146" i="5" s="1"/>
  <c r="J147" i="5" s="1"/>
  <c r="I144" i="5"/>
  <c r="H144" i="5"/>
  <c r="H145" i="5" s="1"/>
  <c r="H146" i="5" s="1"/>
  <c r="H147" i="5" s="1"/>
  <c r="G144" i="5"/>
  <c r="F144" i="5"/>
  <c r="F145" i="5" s="1"/>
  <c r="N143" i="5"/>
  <c r="M142" i="5"/>
  <c r="L142" i="5"/>
  <c r="K142" i="5"/>
  <c r="J142" i="5"/>
  <c r="I142" i="5"/>
  <c r="H142" i="5"/>
  <c r="G142" i="5"/>
  <c r="F142" i="5"/>
  <c r="M138" i="5"/>
  <c r="M139" i="5" s="1"/>
  <c r="M140" i="5" s="1"/>
  <c r="M141" i="5" s="1"/>
  <c r="L138" i="5"/>
  <c r="L139" i="5" s="1"/>
  <c r="L140" i="5" s="1"/>
  <c r="L141" i="5" s="1"/>
  <c r="K138" i="5"/>
  <c r="K139" i="5" s="1"/>
  <c r="K140" i="5" s="1"/>
  <c r="K141" i="5" s="1"/>
  <c r="J138" i="5"/>
  <c r="J139" i="5" s="1"/>
  <c r="J140" i="5" s="1"/>
  <c r="J141" i="5" s="1"/>
  <c r="I138" i="5"/>
  <c r="I139" i="5" s="1"/>
  <c r="I140" i="5" s="1"/>
  <c r="I141" i="5" s="1"/>
  <c r="H138" i="5"/>
  <c r="H139" i="5" s="1"/>
  <c r="H140" i="5" s="1"/>
  <c r="H141" i="5" s="1"/>
  <c r="G138" i="5"/>
  <c r="G139" i="5" s="1"/>
  <c r="G140" i="5" s="1"/>
  <c r="G141" i="5" s="1"/>
  <c r="F138" i="5"/>
  <c r="F139" i="5" s="1"/>
  <c r="N137" i="5"/>
  <c r="N136" i="5"/>
  <c r="N135" i="5"/>
  <c r="N134" i="5"/>
  <c r="M133" i="5"/>
  <c r="L133" i="5"/>
  <c r="K133" i="5"/>
  <c r="J133" i="5"/>
  <c r="I133" i="5"/>
  <c r="H133" i="5"/>
  <c r="G133" i="5"/>
  <c r="F133" i="5"/>
  <c r="M129" i="5"/>
  <c r="M130" i="5" s="1"/>
  <c r="M131" i="5" s="1"/>
  <c r="M132" i="5" s="1"/>
  <c r="L129" i="5"/>
  <c r="L130" i="5" s="1"/>
  <c r="L131" i="5" s="1"/>
  <c r="L132" i="5" s="1"/>
  <c r="K129" i="5"/>
  <c r="K130" i="5" s="1"/>
  <c r="K131" i="5" s="1"/>
  <c r="K132" i="5" s="1"/>
  <c r="J129" i="5"/>
  <c r="J130" i="5" s="1"/>
  <c r="J131" i="5" s="1"/>
  <c r="J132" i="5" s="1"/>
  <c r="I129" i="5"/>
  <c r="I130" i="5" s="1"/>
  <c r="I131" i="5" s="1"/>
  <c r="I132" i="5" s="1"/>
  <c r="H129" i="5"/>
  <c r="H130" i="5" s="1"/>
  <c r="H131" i="5" s="1"/>
  <c r="H132" i="5" s="1"/>
  <c r="G129" i="5"/>
  <c r="G130" i="5" s="1"/>
  <c r="G131" i="5" s="1"/>
  <c r="G132" i="5" s="1"/>
  <c r="F129" i="5"/>
  <c r="N128" i="5"/>
  <c r="N127" i="5"/>
  <c r="M123" i="5"/>
  <c r="M124" i="5" s="1"/>
  <c r="M125" i="5" s="1"/>
  <c r="M126" i="5" s="1"/>
  <c r="L123" i="5"/>
  <c r="L124" i="5" s="1"/>
  <c r="L125" i="5" s="1"/>
  <c r="L126" i="5" s="1"/>
  <c r="K123" i="5"/>
  <c r="K124" i="5" s="1"/>
  <c r="K125" i="5" s="1"/>
  <c r="K126" i="5" s="1"/>
  <c r="J123" i="5"/>
  <c r="J124" i="5" s="1"/>
  <c r="J125" i="5" s="1"/>
  <c r="J126" i="5" s="1"/>
  <c r="I123" i="5"/>
  <c r="I124" i="5" s="1"/>
  <c r="I125" i="5" s="1"/>
  <c r="I126" i="5" s="1"/>
  <c r="H123" i="5"/>
  <c r="H124" i="5" s="1"/>
  <c r="H125" i="5" s="1"/>
  <c r="H126" i="5" s="1"/>
  <c r="G123" i="5"/>
  <c r="G124" i="5" s="1"/>
  <c r="G125" i="5" s="1"/>
  <c r="G126" i="5" s="1"/>
  <c r="F123" i="5"/>
  <c r="L119" i="5"/>
  <c r="L120" i="5" s="1"/>
  <c r="L121" i="5" s="1"/>
  <c r="L122" i="5" s="1"/>
  <c r="H119" i="5"/>
  <c r="H120" i="5" s="1"/>
  <c r="H121" i="5" s="1"/>
  <c r="H122" i="5" s="1"/>
  <c r="N118" i="5"/>
  <c r="N117" i="5"/>
  <c r="E117" i="5"/>
  <c r="N116" i="5"/>
  <c r="E116" i="5"/>
  <c r="N115" i="5"/>
  <c r="E115" i="5"/>
  <c r="N114" i="5"/>
  <c r="E114" i="5"/>
  <c r="N113" i="5"/>
  <c r="E113" i="5"/>
  <c r="N112" i="5"/>
  <c r="E112" i="5"/>
  <c r="N111" i="5"/>
  <c r="E111" i="5"/>
  <c r="N110" i="5"/>
  <c r="E110" i="5"/>
  <c r="N109" i="5"/>
  <c r="E109" i="5"/>
  <c r="N108" i="5"/>
  <c r="E108" i="5"/>
  <c r="H107" i="5"/>
  <c r="N107" i="5" s="1"/>
  <c r="N106" i="5"/>
  <c r="E106" i="5"/>
  <c r="N105" i="5"/>
  <c r="E105" i="5"/>
  <c r="N104" i="5"/>
  <c r="E104" i="5"/>
  <c r="N103" i="5"/>
  <c r="E103" i="5"/>
  <c r="N102" i="5"/>
  <c r="E102" i="5"/>
  <c r="N101" i="5"/>
  <c r="E101" i="5"/>
  <c r="N100" i="5"/>
  <c r="E100" i="5"/>
  <c r="N99" i="5"/>
  <c r="E99" i="5"/>
  <c r="N98" i="5"/>
  <c r="E98" i="5"/>
  <c r="N97" i="5"/>
  <c r="E97" i="5"/>
  <c r="N96" i="5"/>
  <c r="E96" i="5"/>
  <c r="H95" i="5"/>
  <c r="N95" i="5" s="1"/>
  <c r="M94" i="5"/>
  <c r="L94" i="5"/>
  <c r="K94" i="5"/>
  <c r="J94" i="5"/>
  <c r="I94" i="5"/>
  <c r="H94" i="5"/>
  <c r="G94" i="5"/>
  <c r="F94" i="5"/>
  <c r="N93" i="5"/>
  <c r="E93" i="5"/>
  <c r="N92" i="5"/>
  <c r="E92" i="5"/>
  <c r="N91" i="5"/>
  <c r="E91" i="5"/>
  <c r="N90" i="5"/>
  <c r="E90" i="5"/>
  <c r="N89" i="5"/>
  <c r="E89" i="5"/>
  <c r="N88" i="5"/>
  <c r="E88" i="5"/>
  <c r="N87" i="5"/>
  <c r="E87" i="5"/>
  <c r="N86" i="5"/>
  <c r="E86" i="5"/>
  <c r="N85" i="5"/>
  <c r="E85" i="5"/>
  <c r="N84" i="5"/>
  <c r="E84" i="5"/>
  <c r="N83" i="5"/>
  <c r="E83" i="5"/>
  <c r="N82" i="5"/>
  <c r="E82" i="5"/>
  <c r="N81" i="5"/>
  <c r="E81" i="5"/>
  <c r="N80" i="5"/>
  <c r="E80" i="5"/>
  <c r="N79" i="5"/>
  <c r="E79" i="5"/>
  <c r="N78" i="5"/>
  <c r="E78" i="5"/>
  <c r="N77" i="5"/>
  <c r="E77" i="5"/>
  <c r="N76" i="5"/>
  <c r="E76" i="5"/>
  <c r="N75" i="5"/>
  <c r="E75" i="5"/>
  <c r="N74" i="5"/>
  <c r="E74" i="5"/>
  <c r="N73" i="5"/>
  <c r="E73" i="5"/>
  <c r="N72" i="5"/>
  <c r="E72" i="5"/>
  <c r="N71" i="5"/>
  <c r="E71" i="5"/>
  <c r="N70" i="5"/>
  <c r="E70" i="5"/>
  <c r="N69" i="5"/>
  <c r="E69" i="5"/>
  <c r="N68" i="5"/>
  <c r="E68" i="5"/>
  <c r="N67" i="5"/>
  <c r="E67" i="5"/>
  <c r="N66" i="5"/>
  <c r="E66" i="5"/>
  <c r="N65" i="5"/>
  <c r="E65" i="5"/>
  <c r="M64" i="5"/>
  <c r="L64" i="5"/>
  <c r="K64" i="5"/>
  <c r="I64" i="5"/>
  <c r="I41" i="5" s="1"/>
  <c r="I46" i="5" s="1"/>
  <c r="I47" i="5" s="1"/>
  <c r="I48" i="5" s="1"/>
  <c r="N63" i="5"/>
  <c r="E63" i="5"/>
  <c r="N62" i="5"/>
  <c r="E62" i="5"/>
  <c r="N61" i="5"/>
  <c r="E61" i="5"/>
  <c r="N60" i="5"/>
  <c r="E60" i="5"/>
  <c r="N59" i="5"/>
  <c r="E59" i="5"/>
  <c r="N58" i="5"/>
  <c r="E58" i="5"/>
  <c r="N57" i="5"/>
  <c r="E57" i="5"/>
  <c r="N56" i="5"/>
  <c r="E56" i="5"/>
  <c r="N55" i="5"/>
  <c r="E55" i="5"/>
  <c r="N54" i="5"/>
  <c r="E54" i="5"/>
  <c r="N53" i="5"/>
  <c r="E53" i="5"/>
  <c r="N52" i="5"/>
  <c r="E52" i="5"/>
  <c r="N51" i="5"/>
  <c r="E51" i="5"/>
  <c r="N50" i="5"/>
  <c r="E50" i="5"/>
  <c r="N49" i="5"/>
  <c r="E49" i="5"/>
  <c r="N45" i="5"/>
  <c r="E45" i="5"/>
  <c r="N44" i="5"/>
  <c r="E44" i="5"/>
  <c r="N43" i="5"/>
  <c r="E43" i="5"/>
  <c r="N42" i="5"/>
  <c r="E42" i="5"/>
  <c r="M41" i="5"/>
  <c r="M46" i="5" s="1"/>
  <c r="M47" i="5" s="1"/>
  <c r="M48" i="5" s="1"/>
  <c r="L41" i="5"/>
  <c r="L46" i="5" s="1"/>
  <c r="L47" i="5" s="1"/>
  <c r="L48" i="5" s="1"/>
  <c r="K41" i="5"/>
  <c r="K46" i="5" s="1"/>
  <c r="K47" i="5" s="1"/>
  <c r="K48" i="5" s="1"/>
  <c r="J41" i="5"/>
  <c r="J46" i="5" s="1"/>
  <c r="J47" i="5" s="1"/>
  <c r="J48" i="5" s="1"/>
  <c r="H41" i="5"/>
  <c r="H46" i="5" s="1"/>
  <c r="H47" i="5" s="1"/>
  <c r="H48" i="5" s="1"/>
  <c r="G41" i="5"/>
  <c r="G46" i="5" s="1"/>
  <c r="G47" i="5" s="1"/>
  <c r="G48" i="5" s="1"/>
  <c r="F41" i="5"/>
  <c r="F46" i="5" s="1"/>
  <c r="N40" i="5"/>
  <c r="E40" i="5"/>
  <c r="N39" i="5"/>
  <c r="E39" i="5"/>
  <c r="N38" i="5"/>
  <c r="E38" i="5"/>
  <c r="N37" i="5"/>
  <c r="E37" i="5"/>
  <c r="N36" i="5"/>
  <c r="E36" i="5"/>
  <c r="N35" i="5"/>
  <c r="E35" i="5"/>
  <c r="N34" i="5"/>
  <c r="E34" i="5"/>
  <c r="N33" i="5"/>
  <c r="E33" i="5"/>
  <c r="N32" i="5"/>
  <c r="E32" i="5"/>
  <c r="G31" i="5"/>
  <c r="F31" i="5"/>
  <c r="E31" i="5" s="1"/>
  <c r="N30" i="5"/>
  <c r="E30" i="5"/>
  <c r="N29" i="5"/>
  <c r="N28" i="5"/>
  <c r="E28" i="5"/>
  <c r="N27" i="5"/>
  <c r="E27" i="5"/>
  <c r="N26" i="5"/>
  <c r="E26" i="5"/>
  <c r="N25" i="5"/>
  <c r="E25" i="5"/>
  <c r="N24" i="5"/>
  <c r="E24" i="5"/>
  <c r="N21" i="5"/>
  <c r="E21" i="5"/>
  <c r="N19" i="5"/>
  <c r="E19" i="5"/>
  <c r="N18" i="5"/>
  <c r="E18" i="5"/>
  <c r="M17" i="5"/>
  <c r="M20" i="5" s="1"/>
  <c r="M22" i="5" s="1"/>
  <c r="M23" i="5" s="1"/>
  <c r="L17" i="5"/>
  <c r="L20" i="5" s="1"/>
  <c r="L22" i="5" s="1"/>
  <c r="L23" i="5" s="1"/>
  <c r="K17" i="5"/>
  <c r="K20" i="5" s="1"/>
  <c r="K22" i="5" s="1"/>
  <c r="K23" i="5" s="1"/>
  <c r="J17" i="5"/>
  <c r="J20" i="5" s="1"/>
  <c r="J22" i="5" s="1"/>
  <c r="J23" i="5" s="1"/>
  <c r="I17" i="5"/>
  <c r="I20" i="5" s="1"/>
  <c r="I22" i="5" s="1"/>
  <c r="I23" i="5" s="1"/>
  <c r="H17" i="5"/>
  <c r="H20" i="5" s="1"/>
  <c r="H22" i="5" s="1"/>
  <c r="H23" i="5" s="1"/>
  <c r="G17" i="5"/>
  <c r="G20" i="5" s="1"/>
  <c r="G22" i="5" s="1"/>
  <c r="G23" i="5" s="1"/>
  <c r="J14" i="5"/>
  <c r="J15" i="5" s="1"/>
  <c r="J16" i="5" s="1"/>
  <c r="N151" i="4"/>
  <c r="N150" i="4"/>
  <c r="N149" i="4"/>
  <c r="M148" i="4"/>
  <c r="L148" i="4"/>
  <c r="K148" i="4"/>
  <c r="J148" i="4"/>
  <c r="I148" i="4"/>
  <c r="H148" i="4"/>
  <c r="G148" i="4"/>
  <c r="F148" i="4"/>
  <c r="M144" i="4"/>
  <c r="L144" i="4"/>
  <c r="L145" i="4" s="1"/>
  <c r="L146" i="4" s="1"/>
  <c r="L147" i="4" s="1"/>
  <c r="K144" i="4"/>
  <c r="K145" i="4" s="1"/>
  <c r="K146" i="4" s="1"/>
  <c r="K147" i="4" s="1"/>
  <c r="J144" i="4"/>
  <c r="J145" i="4" s="1"/>
  <c r="J146" i="4" s="1"/>
  <c r="J147" i="4" s="1"/>
  <c r="I144" i="4"/>
  <c r="H144" i="4"/>
  <c r="H145" i="4" s="1"/>
  <c r="H146" i="4" s="1"/>
  <c r="H147" i="4" s="1"/>
  <c r="G144" i="4"/>
  <c r="G145" i="4" s="1"/>
  <c r="G146" i="4" s="1"/>
  <c r="G147" i="4" s="1"/>
  <c r="F144" i="4"/>
  <c r="F145" i="4" s="1"/>
  <c r="N143" i="4"/>
  <c r="M142" i="4"/>
  <c r="L142" i="4"/>
  <c r="K142" i="4"/>
  <c r="J142" i="4"/>
  <c r="I142" i="4"/>
  <c r="H142" i="4"/>
  <c r="G142" i="4"/>
  <c r="F142" i="4"/>
  <c r="M138" i="4"/>
  <c r="M139" i="4" s="1"/>
  <c r="M140" i="4" s="1"/>
  <c r="M141" i="4" s="1"/>
  <c r="L138" i="4"/>
  <c r="L139" i="4" s="1"/>
  <c r="L140" i="4" s="1"/>
  <c r="L141" i="4" s="1"/>
  <c r="K138" i="4"/>
  <c r="K139" i="4" s="1"/>
  <c r="K140" i="4" s="1"/>
  <c r="K141" i="4" s="1"/>
  <c r="J138" i="4"/>
  <c r="J139" i="4" s="1"/>
  <c r="J140" i="4" s="1"/>
  <c r="J141" i="4" s="1"/>
  <c r="I138" i="4"/>
  <c r="I139" i="4" s="1"/>
  <c r="I140" i="4" s="1"/>
  <c r="I141" i="4" s="1"/>
  <c r="H138" i="4"/>
  <c r="H139" i="4" s="1"/>
  <c r="H140" i="4" s="1"/>
  <c r="H141" i="4" s="1"/>
  <c r="G138" i="4"/>
  <c r="G139" i="4" s="1"/>
  <c r="G140" i="4" s="1"/>
  <c r="G141" i="4" s="1"/>
  <c r="F138" i="4"/>
  <c r="F139" i="4" s="1"/>
  <c r="N137" i="4"/>
  <c r="N136" i="4"/>
  <c r="N135" i="4"/>
  <c r="N134" i="4"/>
  <c r="M133" i="4"/>
  <c r="L133" i="4"/>
  <c r="K133" i="4"/>
  <c r="J133" i="4"/>
  <c r="I133" i="4"/>
  <c r="H133" i="4"/>
  <c r="G133" i="4"/>
  <c r="F133" i="4"/>
  <c r="N133" i="4" s="1"/>
  <c r="M129" i="4"/>
  <c r="M130" i="4" s="1"/>
  <c r="M131" i="4" s="1"/>
  <c r="M132" i="4" s="1"/>
  <c r="L129" i="4"/>
  <c r="L130" i="4" s="1"/>
  <c r="L131" i="4" s="1"/>
  <c r="L132" i="4" s="1"/>
  <c r="K129" i="4"/>
  <c r="K130" i="4" s="1"/>
  <c r="K131" i="4" s="1"/>
  <c r="K132" i="4" s="1"/>
  <c r="J129" i="4"/>
  <c r="J130" i="4" s="1"/>
  <c r="J131" i="4" s="1"/>
  <c r="J132" i="4" s="1"/>
  <c r="I129" i="4"/>
  <c r="I130" i="4" s="1"/>
  <c r="I131" i="4" s="1"/>
  <c r="I132" i="4" s="1"/>
  <c r="H129" i="4"/>
  <c r="H130" i="4" s="1"/>
  <c r="H131" i="4" s="1"/>
  <c r="H132" i="4" s="1"/>
  <c r="G129" i="4"/>
  <c r="G130" i="4" s="1"/>
  <c r="G131" i="4" s="1"/>
  <c r="G132" i="4" s="1"/>
  <c r="F129" i="4"/>
  <c r="N129" i="4" s="1"/>
  <c r="N128" i="4"/>
  <c r="N127" i="4"/>
  <c r="M123" i="4"/>
  <c r="M124" i="4" s="1"/>
  <c r="M125" i="4" s="1"/>
  <c r="M126" i="4" s="1"/>
  <c r="L123" i="4"/>
  <c r="L124" i="4" s="1"/>
  <c r="L125" i="4" s="1"/>
  <c r="L126" i="4" s="1"/>
  <c r="K123" i="4"/>
  <c r="K124" i="4" s="1"/>
  <c r="K125" i="4" s="1"/>
  <c r="K126" i="4" s="1"/>
  <c r="J123" i="4"/>
  <c r="J124" i="4" s="1"/>
  <c r="J125" i="4" s="1"/>
  <c r="J126" i="4" s="1"/>
  <c r="I123" i="4"/>
  <c r="I124" i="4" s="1"/>
  <c r="I125" i="4" s="1"/>
  <c r="I126" i="4" s="1"/>
  <c r="H123" i="4"/>
  <c r="H124" i="4" s="1"/>
  <c r="H125" i="4" s="1"/>
  <c r="H126" i="4" s="1"/>
  <c r="G123" i="4"/>
  <c r="G124" i="4" s="1"/>
  <c r="G125" i="4" s="1"/>
  <c r="G126" i="4" s="1"/>
  <c r="F123" i="4"/>
  <c r="N123" i="4" s="1"/>
  <c r="N118" i="4"/>
  <c r="N117" i="4"/>
  <c r="E117" i="4"/>
  <c r="N116" i="4"/>
  <c r="E116" i="4"/>
  <c r="N115" i="4"/>
  <c r="E115" i="4"/>
  <c r="N114" i="4"/>
  <c r="E114" i="4"/>
  <c r="N113" i="4"/>
  <c r="E113" i="4"/>
  <c r="N112" i="4"/>
  <c r="E112" i="4"/>
  <c r="N111" i="4"/>
  <c r="E111" i="4"/>
  <c r="N110" i="4"/>
  <c r="E110" i="4"/>
  <c r="N109" i="4"/>
  <c r="E109" i="4"/>
  <c r="N108" i="4"/>
  <c r="E108" i="4"/>
  <c r="H107" i="4"/>
  <c r="N107" i="4" s="1"/>
  <c r="N106" i="4"/>
  <c r="E106" i="4"/>
  <c r="N105" i="4"/>
  <c r="E105" i="4"/>
  <c r="N104" i="4"/>
  <c r="E104" i="4"/>
  <c r="N103" i="4"/>
  <c r="E103" i="4"/>
  <c r="N102" i="4"/>
  <c r="E102" i="4"/>
  <c r="N101" i="4"/>
  <c r="E101" i="4"/>
  <c r="N100" i="4"/>
  <c r="E100" i="4"/>
  <c r="N99" i="4"/>
  <c r="E99" i="4"/>
  <c r="N98" i="4"/>
  <c r="E98" i="4"/>
  <c r="N97" i="4"/>
  <c r="E97" i="4"/>
  <c r="N96" i="4"/>
  <c r="E96" i="4"/>
  <c r="H95" i="4"/>
  <c r="N95" i="4" s="1"/>
  <c r="M94" i="4"/>
  <c r="L94" i="4"/>
  <c r="K94" i="4"/>
  <c r="J94" i="4"/>
  <c r="I94" i="4"/>
  <c r="H94" i="4"/>
  <c r="G94" i="4"/>
  <c r="F94" i="4"/>
  <c r="N93" i="4"/>
  <c r="E93" i="4"/>
  <c r="N92" i="4"/>
  <c r="E92" i="4"/>
  <c r="N91" i="4"/>
  <c r="E91" i="4"/>
  <c r="N90" i="4"/>
  <c r="E90" i="4"/>
  <c r="N89" i="4"/>
  <c r="E89" i="4"/>
  <c r="N88" i="4"/>
  <c r="E88" i="4"/>
  <c r="N87" i="4"/>
  <c r="E87" i="4"/>
  <c r="N86" i="4"/>
  <c r="E86" i="4"/>
  <c r="N85" i="4"/>
  <c r="E85" i="4"/>
  <c r="N84" i="4"/>
  <c r="E84" i="4"/>
  <c r="N83" i="4"/>
  <c r="E83" i="4"/>
  <c r="N82" i="4"/>
  <c r="E82" i="4"/>
  <c r="N81" i="4"/>
  <c r="E81" i="4"/>
  <c r="N80" i="4"/>
  <c r="E80" i="4"/>
  <c r="N79" i="4"/>
  <c r="E79" i="4"/>
  <c r="N78" i="4"/>
  <c r="E78" i="4"/>
  <c r="N77" i="4"/>
  <c r="E77" i="4"/>
  <c r="N76" i="4"/>
  <c r="E76" i="4"/>
  <c r="N75" i="4"/>
  <c r="E75" i="4"/>
  <c r="N74" i="4"/>
  <c r="E74" i="4"/>
  <c r="N73" i="4"/>
  <c r="E73" i="4"/>
  <c r="N72" i="4"/>
  <c r="E72" i="4"/>
  <c r="N71" i="4"/>
  <c r="E71" i="4"/>
  <c r="N70" i="4"/>
  <c r="E70" i="4"/>
  <c r="N69" i="4"/>
  <c r="E69" i="4"/>
  <c r="N68" i="4"/>
  <c r="E68" i="4"/>
  <c r="N67" i="4"/>
  <c r="E67" i="4"/>
  <c r="N66" i="4"/>
  <c r="E66" i="4"/>
  <c r="N65" i="4"/>
  <c r="E65" i="4"/>
  <c r="M64" i="4"/>
  <c r="M41" i="4" s="1"/>
  <c r="L64" i="4"/>
  <c r="K64" i="4"/>
  <c r="K41" i="4" s="1"/>
  <c r="I64" i="4"/>
  <c r="E64" i="4"/>
  <c r="N63" i="4"/>
  <c r="E63" i="4"/>
  <c r="N62" i="4"/>
  <c r="E62" i="4"/>
  <c r="N61" i="4"/>
  <c r="E61" i="4"/>
  <c r="N60" i="4"/>
  <c r="E60" i="4"/>
  <c r="N59" i="4"/>
  <c r="E59" i="4"/>
  <c r="N58" i="4"/>
  <c r="E58" i="4"/>
  <c r="N57" i="4"/>
  <c r="E57" i="4"/>
  <c r="N56" i="4"/>
  <c r="E56" i="4"/>
  <c r="N55" i="4"/>
  <c r="E55" i="4"/>
  <c r="N54" i="4"/>
  <c r="E54" i="4"/>
  <c r="N53" i="4"/>
  <c r="E53" i="4"/>
  <c r="N52" i="4"/>
  <c r="E52" i="4"/>
  <c r="N51" i="4"/>
  <c r="E51" i="4"/>
  <c r="N50" i="4"/>
  <c r="E50" i="4"/>
  <c r="N49" i="4"/>
  <c r="E49" i="4"/>
  <c r="N45" i="4"/>
  <c r="E45" i="4"/>
  <c r="N44" i="4"/>
  <c r="E44" i="4"/>
  <c r="N43" i="4"/>
  <c r="E43" i="4"/>
  <c r="N42" i="4"/>
  <c r="E42" i="4"/>
  <c r="L41" i="4"/>
  <c r="L46" i="4" s="1"/>
  <c r="L47" i="4" s="1"/>
  <c r="L48" i="4" s="1"/>
  <c r="J41" i="4"/>
  <c r="J46" i="4" s="1"/>
  <c r="J47" i="4" s="1"/>
  <c r="J48" i="4" s="1"/>
  <c r="I41" i="4"/>
  <c r="I46" i="4" s="1"/>
  <c r="I47" i="4" s="1"/>
  <c r="I48" i="4" s="1"/>
  <c r="H41" i="4"/>
  <c r="H46" i="4" s="1"/>
  <c r="H47" i="4" s="1"/>
  <c r="H48" i="4" s="1"/>
  <c r="G41" i="4"/>
  <c r="G46" i="4" s="1"/>
  <c r="G47" i="4" s="1"/>
  <c r="G48" i="4" s="1"/>
  <c r="F41" i="4"/>
  <c r="N40" i="4"/>
  <c r="E40" i="4"/>
  <c r="N39" i="4"/>
  <c r="E39" i="4"/>
  <c r="N38" i="4"/>
  <c r="E38" i="4"/>
  <c r="N37" i="4"/>
  <c r="E37" i="4"/>
  <c r="N36" i="4"/>
  <c r="E36" i="4"/>
  <c r="N35" i="4"/>
  <c r="E35" i="4"/>
  <c r="N34" i="4"/>
  <c r="E34" i="4"/>
  <c r="N33" i="4"/>
  <c r="E33" i="4"/>
  <c r="N32" i="4"/>
  <c r="E32" i="4"/>
  <c r="G31" i="4"/>
  <c r="F31" i="4"/>
  <c r="N31" i="4" s="1"/>
  <c r="N30" i="4"/>
  <c r="E30" i="4"/>
  <c r="N29" i="4"/>
  <c r="N28" i="4"/>
  <c r="E28" i="4"/>
  <c r="N27" i="4"/>
  <c r="E27" i="4"/>
  <c r="N26" i="4"/>
  <c r="E26" i="4"/>
  <c r="N25" i="4"/>
  <c r="E25" i="4"/>
  <c r="N24" i="4"/>
  <c r="E24" i="4"/>
  <c r="N21" i="4"/>
  <c r="E21" i="4"/>
  <c r="N19" i="4"/>
  <c r="E19" i="4"/>
  <c r="N18" i="4"/>
  <c r="E18" i="4"/>
  <c r="M17" i="4"/>
  <c r="M20" i="4" s="1"/>
  <c r="M22" i="4" s="1"/>
  <c r="M23" i="4" s="1"/>
  <c r="L17" i="4"/>
  <c r="L20" i="4" s="1"/>
  <c r="L22" i="4" s="1"/>
  <c r="L23" i="4" s="1"/>
  <c r="K17" i="4"/>
  <c r="K20" i="4" s="1"/>
  <c r="K22" i="4" s="1"/>
  <c r="K23" i="4" s="1"/>
  <c r="J17" i="4"/>
  <c r="J20" i="4" s="1"/>
  <c r="J22" i="4" s="1"/>
  <c r="J23" i="4" s="1"/>
  <c r="I17" i="4"/>
  <c r="I20" i="4" s="1"/>
  <c r="I22" i="4" s="1"/>
  <c r="I23" i="4" s="1"/>
  <c r="H17" i="4"/>
  <c r="H20" i="4" s="1"/>
  <c r="H22" i="4" s="1"/>
  <c r="H23" i="4" s="1"/>
  <c r="G17" i="4"/>
  <c r="G20" i="4" s="1"/>
  <c r="G22" i="4" s="1"/>
  <c r="G23" i="4" s="1"/>
  <c r="I14" i="4"/>
  <c r="I15" i="4" s="1"/>
  <c r="I16" i="4" s="1"/>
  <c r="H222" i="6" l="1"/>
  <c r="H219" i="6" s="1"/>
  <c r="H224" i="6"/>
  <c r="L222" i="6"/>
  <c r="L219" i="6" s="1"/>
  <c r="L224" i="6"/>
  <c r="I242" i="6"/>
  <c r="I239" i="6" s="1"/>
  <c r="I244" i="6"/>
  <c r="G73" i="6"/>
  <c r="G31" i="6" s="1"/>
  <c r="G36" i="6" s="1"/>
  <c r="K156" i="7"/>
  <c r="K151" i="7" s="1"/>
  <c r="K159" i="7"/>
  <c r="K154" i="7" s="1"/>
  <c r="K149" i="7" s="1"/>
  <c r="G14" i="4"/>
  <c r="G15" i="4" s="1"/>
  <c r="G16" i="4" s="1"/>
  <c r="F17" i="4"/>
  <c r="F20" i="4" s="1"/>
  <c r="E20" i="4" s="1"/>
  <c r="N94" i="4"/>
  <c r="E95" i="4"/>
  <c r="H14" i="5"/>
  <c r="L14" i="5"/>
  <c r="F119" i="5"/>
  <c r="J119" i="5"/>
  <c r="J120" i="5" s="1"/>
  <c r="J121" i="5" s="1"/>
  <c r="J122" i="5" s="1"/>
  <c r="N129" i="5"/>
  <c r="N133" i="5"/>
  <c r="M179" i="6"/>
  <c r="M184" i="6"/>
  <c r="M189" i="6"/>
  <c r="M194" i="6"/>
  <c r="M199" i="6"/>
  <c r="M204" i="6"/>
  <c r="M209" i="6"/>
  <c r="M214" i="6"/>
  <c r="M229" i="6"/>
  <c r="M254" i="6"/>
  <c r="J156" i="7"/>
  <c r="J151" i="7" s="1"/>
  <c r="J159" i="7"/>
  <c r="J154" i="7" s="1"/>
  <c r="J149" i="7" s="1"/>
  <c r="P156" i="8"/>
  <c r="P169" i="7"/>
  <c r="P176" i="7"/>
  <c r="P161" i="7" s="1"/>
  <c r="P179" i="7"/>
  <c r="P184" i="7"/>
  <c r="E73" i="7"/>
  <c r="E78" i="7" s="1"/>
  <c r="E75" i="7" s="1"/>
  <c r="G73" i="7"/>
  <c r="G31" i="7" s="1"/>
  <c r="G36" i="7" s="1"/>
  <c r="G33" i="7" s="1"/>
  <c r="K73" i="7"/>
  <c r="K78" i="7" s="1"/>
  <c r="K75" i="7" s="1"/>
  <c r="P27" i="8"/>
  <c r="P74" i="8"/>
  <c r="D32" i="8"/>
  <c r="D40" i="8"/>
  <c r="D37" i="8" s="1"/>
  <c r="D10" i="8"/>
  <c r="K35" i="8"/>
  <c r="K10" i="8"/>
  <c r="K15" i="8" s="1"/>
  <c r="K20" i="8" s="1"/>
  <c r="K25" i="8" s="1"/>
  <c r="E35" i="8"/>
  <c r="E10" i="8"/>
  <c r="P30" i="8"/>
  <c r="H35" i="8"/>
  <c r="H10" i="8"/>
  <c r="P77" i="8"/>
  <c r="G35" i="8"/>
  <c r="G10" i="8"/>
  <c r="G15" i="8" s="1"/>
  <c r="G20" i="8" s="1"/>
  <c r="G25" i="8" s="1"/>
  <c r="F35" i="8"/>
  <c r="F10" i="8"/>
  <c r="J35" i="8"/>
  <c r="J10" i="8"/>
  <c r="G14" i="8"/>
  <c r="P9" i="8"/>
  <c r="K14" i="8"/>
  <c r="I35" i="8"/>
  <c r="I10" i="8"/>
  <c r="D174" i="7"/>
  <c r="D156" i="7"/>
  <c r="D151" i="7" s="1"/>
  <c r="D10" i="7" s="1"/>
  <c r="I174" i="7"/>
  <c r="I156" i="7"/>
  <c r="I151" i="7" s="1"/>
  <c r="I10" i="7" s="1"/>
  <c r="I15" i="7" s="1"/>
  <c r="I20" i="7" s="1"/>
  <c r="K174" i="7"/>
  <c r="J174" i="7"/>
  <c r="E174" i="7"/>
  <c r="G174" i="7"/>
  <c r="F174" i="7"/>
  <c r="E70" i="7"/>
  <c r="E28" i="7" s="1"/>
  <c r="K31" i="7"/>
  <c r="K36" i="7" s="1"/>
  <c r="K33" i="7" s="1"/>
  <c r="P65" i="7"/>
  <c r="N142" i="5"/>
  <c r="N123" i="5"/>
  <c r="K46" i="4"/>
  <c r="K47" i="4" s="1"/>
  <c r="K48" i="4" s="1"/>
  <c r="K14" i="4"/>
  <c r="K15" i="4" s="1"/>
  <c r="K16" i="4" s="1"/>
  <c r="M46" i="4"/>
  <c r="M47" i="4" s="1"/>
  <c r="M48" i="4" s="1"/>
  <c r="M14" i="4"/>
  <c r="M15" i="4" s="1"/>
  <c r="M16" i="4" s="1"/>
  <c r="G78" i="6"/>
  <c r="G75" i="6" s="1"/>
  <c r="N41" i="4"/>
  <c r="F51" i="6"/>
  <c r="F48" i="6" s="1"/>
  <c r="F43" i="6"/>
  <c r="F31" i="6"/>
  <c r="F36" i="6" s="1"/>
  <c r="F33" i="6" s="1"/>
  <c r="H51" i="6"/>
  <c r="H48" i="6" s="1"/>
  <c r="H43" i="6"/>
  <c r="H31" i="6"/>
  <c r="J51" i="6"/>
  <c r="J48" i="6" s="1"/>
  <c r="J43" i="6"/>
  <c r="L51" i="6"/>
  <c r="L48" i="6" s="1"/>
  <c r="L43" i="6"/>
  <c r="K78" i="6"/>
  <c r="K75" i="6" s="1"/>
  <c r="K31" i="6"/>
  <c r="K36" i="6" s="1"/>
  <c r="K41" i="6" s="1"/>
  <c r="K38" i="6" s="1"/>
  <c r="M95" i="6"/>
  <c r="D95" i="6"/>
  <c r="M115" i="6"/>
  <c r="D115" i="6"/>
  <c r="I10" i="6"/>
  <c r="I15" i="6" s="1"/>
  <c r="H156" i="6"/>
  <c r="M156" i="6" s="1"/>
  <c r="L156" i="6"/>
  <c r="F14" i="4"/>
  <c r="F10" i="4" s="1"/>
  <c r="F11" i="4" s="1"/>
  <c r="F12" i="4" s="1"/>
  <c r="H14" i="4"/>
  <c r="H15" i="4" s="1"/>
  <c r="H16" i="4" s="1"/>
  <c r="J14" i="4"/>
  <c r="J15" i="4" s="1"/>
  <c r="J16" i="4" s="1"/>
  <c r="L14" i="4"/>
  <c r="L15" i="4" s="1"/>
  <c r="L16" i="4" s="1"/>
  <c r="E17" i="4"/>
  <c r="E31" i="4"/>
  <c r="N64" i="4"/>
  <c r="E94" i="4"/>
  <c r="F119" i="4"/>
  <c r="F120" i="4" s="1"/>
  <c r="F121" i="4" s="1"/>
  <c r="F122" i="4" s="1"/>
  <c r="G14" i="5"/>
  <c r="I14" i="5"/>
  <c r="K14" i="5"/>
  <c r="M14" i="5"/>
  <c r="F17" i="5"/>
  <c r="G145" i="5"/>
  <c r="G146" i="5" s="1"/>
  <c r="G147" i="5" s="1"/>
  <c r="G119" i="5"/>
  <c r="G120" i="5" s="1"/>
  <c r="G121" i="5" s="1"/>
  <c r="G122" i="5" s="1"/>
  <c r="I145" i="5"/>
  <c r="I146" i="5" s="1"/>
  <c r="I147" i="5" s="1"/>
  <c r="I119" i="5"/>
  <c r="I120" i="5" s="1"/>
  <c r="I121" i="5" s="1"/>
  <c r="I122" i="5" s="1"/>
  <c r="K145" i="5"/>
  <c r="K146" i="5" s="1"/>
  <c r="K147" i="5" s="1"/>
  <c r="K119" i="5"/>
  <c r="K120" i="5" s="1"/>
  <c r="K121" i="5" s="1"/>
  <c r="K122" i="5" s="1"/>
  <c r="M145" i="5"/>
  <c r="M146" i="5" s="1"/>
  <c r="M147" i="5" s="1"/>
  <c r="M119" i="5"/>
  <c r="M120" i="5" s="1"/>
  <c r="M121" i="5" s="1"/>
  <c r="M122" i="5" s="1"/>
  <c r="G70" i="6"/>
  <c r="G28" i="6" s="1"/>
  <c r="M85" i="6"/>
  <c r="D85" i="6"/>
  <c r="E73" i="6"/>
  <c r="E31" i="6" s="1"/>
  <c r="E36" i="6" s="1"/>
  <c r="E70" i="6"/>
  <c r="E28" i="6" s="1"/>
  <c r="I73" i="6"/>
  <c r="I70" i="6"/>
  <c r="I28" i="6" s="1"/>
  <c r="M105" i="6"/>
  <c r="D105" i="6"/>
  <c r="I224" i="6"/>
  <c r="I222" i="6"/>
  <c r="I219" i="6" s="1"/>
  <c r="H244" i="6"/>
  <c r="M244" i="6" s="1"/>
  <c r="H242" i="6"/>
  <c r="H239" i="6" s="1"/>
  <c r="I73" i="7"/>
  <c r="I78" i="7" s="1"/>
  <c r="I75" i="7" s="1"/>
  <c r="I70" i="7"/>
  <c r="I28" i="7" s="1"/>
  <c r="N64" i="5"/>
  <c r="N94" i="5"/>
  <c r="N148" i="5"/>
  <c r="M46" i="6"/>
  <c r="E51" i="6"/>
  <c r="E48" i="6" s="1"/>
  <c r="D53" i="6"/>
  <c r="D60" i="6"/>
  <c r="D65" i="6"/>
  <c r="M80" i="6"/>
  <c r="M90" i="6"/>
  <c r="M100" i="6"/>
  <c r="M110" i="6"/>
  <c r="M120" i="6"/>
  <c r="P53" i="7"/>
  <c r="K51" i="7"/>
  <c r="K48" i="7" s="1"/>
  <c r="G70" i="7"/>
  <c r="G28" i="7" s="1"/>
  <c r="K70" i="7"/>
  <c r="K28" i="7" s="1"/>
  <c r="P137" i="7"/>
  <c r="G156" i="7"/>
  <c r="E20" i="7"/>
  <c r="P43" i="7"/>
  <c r="D73" i="7"/>
  <c r="D31" i="7" s="1"/>
  <c r="D70" i="7"/>
  <c r="F73" i="7"/>
  <c r="F78" i="7" s="1"/>
  <c r="F75" i="7" s="1"/>
  <c r="F70" i="7"/>
  <c r="F28" i="7" s="1"/>
  <c r="H73" i="7"/>
  <c r="H78" i="7" s="1"/>
  <c r="H75" i="7" s="1"/>
  <c r="H70" i="7"/>
  <c r="H28" i="7" s="1"/>
  <c r="J73" i="7"/>
  <c r="J78" i="7" s="1"/>
  <c r="J75" i="7" s="1"/>
  <c r="J70" i="7"/>
  <c r="J28" i="7" s="1"/>
  <c r="P80" i="7"/>
  <c r="P90" i="7"/>
  <c r="P100" i="7"/>
  <c r="P110" i="7"/>
  <c r="P120" i="7"/>
  <c r="P126" i="7"/>
  <c r="H10" i="7"/>
  <c r="D51" i="7"/>
  <c r="F51" i="7"/>
  <c r="F48" i="7" s="1"/>
  <c r="H51" i="7"/>
  <c r="H48" i="7" s="1"/>
  <c r="J51" i="7"/>
  <c r="J48" i="7" s="1"/>
  <c r="P46" i="7"/>
  <c r="P60" i="7"/>
  <c r="P85" i="7"/>
  <c r="P95" i="7"/>
  <c r="P105" i="7"/>
  <c r="P115" i="7"/>
  <c r="P125" i="7"/>
  <c r="F156" i="7"/>
  <c r="J31" i="6"/>
  <c r="J36" i="6" s="1"/>
  <c r="J41" i="6" s="1"/>
  <c r="J38" i="6" s="1"/>
  <c r="L31" i="6"/>
  <c r="L36" i="6" s="1"/>
  <c r="L41" i="6" s="1"/>
  <c r="L38" i="6" s="1"/>
  <c r="M125" i="6"/>
  <c r="M174" i="6"/>
  <c r="E172" i="6"/>
  <c r="M232" i="6"/>
  <c r="E227" i="6"/>
  <c r="M247" i="6"/>
  <c r="E242" i="6"/>
  <c r="G222" i="6"/>
  <c r="G219" i="6" s="1"/>
  <c r="K222" i="6"/>
  <c r="K219" i="6" s="1"/>
  <c r="F242" i="6"/>
  <c r="F239" i="6" s="1"/>
  <c r="J242" i="6"/>
  <c r="J239" i="6" s="1"/>
  <c r="M161" i="6"/>
  <c r="M186" i="6"/>
  <c r="M187" i="6"/>
  <c r="M191" i="6"/>
  <c r="M192" i="6"/>
  <c r="M196" i="6"/>
  <c r="M197" i="6"/>
  <c r="M234" i="6"/>
  <c r="M249" i="6"/>
  <c r="M252" i="6"/>
  <c r="E20" i="6"/>
  <c r="G20" i="6"/>
  <c r="I20" i="6"/>
  <c r="K20" i="6"/>
  <c r="F41" i="6"/>
  <c r="F38" i="6" s="1"/>
  <c r="L33" i="6"/>
  <c r="F20" i="6"/>
  <c r="J20" i="6"/>
  <c r="E33" i="6"/>
  <c r="K33" i="6"/>
  <c r="D73" i="6"/>
  <c r="E41" i="6"/>
  <c r="M53" i="6"/>
  <c r="M60" i="6"/>
  <c r="M65" i="6"/>
  <c r="E78" i="6"/>
  <c r="D125" i="6"/>
  <c r="D126" i="6"/>
  <c r="M137" i="6"/>
  <c r="F70" i="6"/>
  <c r="F28" i="6" s="1"/>
  <c r="H70" i="6"/>
  <c r="J70" i="6"/>
  <c r="J28" i="6" s="1"/>
  <c r="L70" i="6"/>
  <c r="D138" i="6"/>
  <c r="E64" i="5"/>
  <c r="N46" i="5"/>
  <c r="F47" i="5"/>
  <c r="N31" i="5"/>
  <c r="N41" i="5"/>
  <c r="N139" i="5"/>
  <c r="F140" i="5"/>
  <c r="N17" i="5"/>
  <c r="E41" i="5"/>
  <c r="N145" i="5"/>
  <c r="F146" i="5"/>
  <c r="E94" i="5"/>
  <c r="E95" i="5"/>
  <c r="F120" i="5"/>
  <c r="F124" i="5"/>
  <c r="F130" i="5"/>
  <c r="N138" i="5"/>
  <c r="N144" i="5"/>
  <c r="E107" i="5"/>
  <c r="N142" i="4"/>
  <c r="J119" i="4"/>
  <c r="J120" i="4" s="1"/>
  <c r="J121" i="4" s="1"/>
  <c r="J122" i="4" s="1"/>
  <c r="H119" i="4"/>
  <c r="L119" i="4"/>
  <c r="I119" i="4"/>
  <c r="I10" i="4" s="1"/>
  <c r="I11" i="4" s="1"/>
  <c r="I12" i="4" s="1"/>
  <c r="I13" i="4" s="1"/>
  <c r="M119" i="4"/>
  <c r="M10" i="4" s="1"/>
  <c r="M11" i="4" s="1"/>
  <c r="M12" i="4" s="1"/>
  <c r="M13" i="4" s="1"/>
  <c r="I120" i="4"/>
  <c r="I121" i="4" s="1"/>
  <c r="I122" i="4" s="1"/>
  <c r="M120" i="4"/>
  <c r="M121" i="4" s="1"/>
  <c r="M122" i="4" s="1"/>
  <c r="F124" i="4"/>
  <c r="F125" i="4" s="1"/>
  <c r="N125" i="4" s="1"/>
  <c r="F130" i="4"/>
  <c r="F131" i="4" s="1"/>
  <c r="F132" i="4" s="1"/>
  <c r="N132" i="4" s="1"/>
  <c r="I145" i="4"/>
  <c r="I146" i="4" s="1"/>
  <c r="I147" i="4" s="1"/>
  <c r="M145" i="4"/>
  <c r="M146" i="4" s="1"/>
  <c r="M147" i="4" s="1"/>
  <c r="G119" i="4"/>
  <c r="K119" i="4"/>
  <c r="N148" i="4"/>
  <c r="F22" i="4"/>
  <c r="N20" i="4"/>
  <c r="E41" i="4"/>
  <c r="F46" i="4"/>
  <c r="N131" i="4"/>
  <c r="N139" i="4"/>
  <c r="F140" i="4"/>
  <c r="F146" i="4"/>
  <c r="N138" i="4"/>
  <c r="N144" i="4"/>
  <c r="E107" i="4"/>
  <c r="I17" i="1"/>
  <c r="J17" i="1"/>
  <c r="K17" i="1"/>
  <c r="L17" i="1"/>
  <c r="M17" i="1"/>
  <c r="H17" i="1"/>
  <c r="N18" i="1"/>
  <c r="N19" i="1"/>
  <c r="N21" i="1"/>
  <c r="N24" i="1"/>
  <c r="N25" i="1"/>
  <c r="N26" i="1"/>
  <c r="N27" i="1"/>
  <c r="N28" i="1"/>
  <c r="N29" i="1"/>
  <c r="N30" i="1"/>
  <c r="N32" i="1"/>
  <c r="N33" i="1"/>
  <c r="N34" i="1"/>
  <c r="N35" i="1"/>
  <c r="N36" i="1"/>
  <c r="N37" i="1"/>
  <c r="N38" i="1"/>
  <c r="N39" i="1"/>
  <c r="N40" i="1"/>
  <c r="N42" i="1"/>
  <c r="N43" i="1"/>
  <c r="N44" i="1"/>
  <c r="N45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6" i="1"/>
  <c r="N97" i="1"/>
  <c r="N98" i="1"/>
  <c r="N99" i="1"/>
  <c r="N100" i="1"/>
  <c r="N101" i="1"/>
  <c r="N102" i="1"/>
  <c r="N103" i="1"/>
  <c r="N104" i="1"/>
  <c r="N105" i="1"/>
  <c r="N106" i="1"/>
  <c r="N108" i="1"/>
  <c r="N109" i="1"/>
  <c r="N110" i="1"/>
  <c r="N111" i="1"/>
  <c r="N112" i="1"/>
  <c r="N113" i="1"/>
  <c r="N114" i="1"/>
  <c r="N115" i="1"/>
  <c r="N116" i="1"/>
  <c r="N117" i="1"/>
  <c r="N118" i="1"/>
  <c r="N127" i="1"/>
  <c r="N128" i="1"/>
  <c r="N134" i="1"/>
  <c r="N135" i="1"/>
  <c r="N136" i="1"/>
  <c r="N137" i="1"/>
  <c r="N143" i="1"/>
  <c r="N149" i="1"/>
  <c r="N12" i="3"/>
  <c r="N14" i="3"/>
  <c r="N17" i="3"/>
  <c r="N19" i="3"/>
  <c r="N22" i="3"/>
  <c r="N24" i="3"/>
  <c r="N27" i="3"/>
  <c r="N29" i="3"/>
  <c r="N30" i="3"/>
  <c r="N32" i="3"/>
  <c r="N34" i="3"/>
  <c r="N35" i="3"/>
  <c r="N37" i="3"/>
  <c r="N39" i="3"/>
  <c r="N40" i="3"/>
  <c r="N42" i="3"/>
  <c r="N44" i="3"/>
  <c r="N45" i="3"/>
  <c r="N47" i="3"/>
  <c r="N49" i="3"/>
  <c r="N50" i="3"/>
  <c r="N52" i="3"/>
  <c r="N54" i="3"/>
  <c r="N55" i="3"/>
  <c r="N56" i="3"/>
  <c r="N57" i="3"/>
  <c r="N58" i="3"/>
  <c r="N59" i="3"/>
  <c r="N61" i="3"/>
  <c r="N62" i="3"/>
  <c r="N63" i="3"/>
  <c r="N64" i="3"/>
  <c r="N66" i="3"/>
  <c r="N67" i="3"/>
  <c r="N68" i="3"/>
  <c r="N69" i="3"/>
  <c r="N71" i="3"/>
  <c r="N72" i="3"/>
  <c r="N74" i="3"/>
  <c r="N76" i="3"/>
  <c r="N77" i="3"/>
  <c r="N79" i="3"/>
  <c r="N81" i="3"/>
  <c r="N82" i="3"/>
  <c r="N83" i="3"/>
  <c r="N84" i="3"/>
  <c r="N86" i="3"/>
  <c r="N87" i="3"/>
  <c r="N88" i="3"/>
  <c r="N89" i="3"/>
  <c r="N91" i="3"/>
  <c r="N92" i="3"/>
  <c r="N93" i="3"/>
  <c r="N94" i="3"/>
  <c r="N96" i="3"/>
  <c r="N97" i="3"/>
  <c r="N98" i="3"/>
  <c r="N99" i="3"/>
  <c r="N101" i="3"/>
  <c r="N102" i="3"/>
  <c r="N103" i="3"/>
  <c r="N104" i="3"/>
  <c r="N106" i="3"/>
  <c r="N107" i="3"/>
  <c r="N108" i="3"/>
  <c r="N109" i="3"/>
  <c r="N111" i="3"/>
  <c r="N112" i="3"/>
  <c r="N113" i="3"/>
  <c r="N114" i="3"/>
  <c r="N116" i="3"/>
  <c r="N117" i="3"/>
  <c r="N118" i="3"/>
  <c r="N119" i="3"/>
  <c r="N121" i="3"/>
  <c r="N122" i="3"/>
  <c r="N123" i="3"/>
  <c r="N124" i="3"/>
  <c r="N127" i="3"/>
  <c r="N128" i="3"/>
  <c r="N129" i="3"/>
  <c r="N130" i="3"/>
  <c r="N131" i="3"/>
  <c r="N132" i="3"/>
  <c r="N133" i="3"/>
  <c r="N134" i="3"/>
  <c r="N135" i="3"/>
  <c r="N136" i="3"/>
  <c r="N139" i="3"/>
  <c r="N140" i="3"/>
  <c r="N141" i="3"/>
  <c r="N142" i="3"/>
  <c r="N143" i="3"/>
  <c r="N144" i="3"/>
  <c r="N145" i="3"/>
  <c r="N146" i="3"/>
  <c r="N147" i="3"/>
  <c r="N148" i="3"/>
  <c r="N150" i="3"/>
  <c r="N153" i="3"/>
  <c r="N155" i="3"/>
  <c r="N158" i="3"/>
  <c r="N160" i="3"/>
  <c r="N163" i="3"/>
  <c r="N165" i="3"/>
  <c r="N166" i="3"/>
  <c r="N168" i="3"/>
  <c r="N170" i="3"/>
  <c r="N171" i="3"/>
  <c r="N173" i="3"/>
  <c r="N175" i="3"/>
  <c r="N176" i="3"/>
  <c r="N177" i="3"/>
  <c r="N178" i="3"/>
  <c r="N180" i="3"/>
  <c r="N181" i="3"/>
  <c r="N182" i="3"/>
  <c r="N183" i="3"/>
  <c r="N185" i="3"/>
  <c r="N188" i="3"/>
  <c r="N190" i="3"/>
  <c r="N193" i="3"/>
  <c r="N195" i="3"/>
  <c r="N198" i="3"/>
  <c r="N200" i="3"/>
  <c r="N201" i="3"/>
  <c r="N202" i="3"/>
  <c r="N203" i="3"/>
  <c r="N205" i="3"/>
  <c r="N206" i="3"/>
  <c r="N207" i="3"/>
  <c r="N208" i="3"/>
  <c r="N210" i="3"/>
  <c r="N211" i="3"/>
  <c r="N212" i="3"/>
  <c r="N213" i="3"/>
  <c r="N215" i="3"/>
  <c r="N216" i="3"/>
  <c r="N217" i="3"/>
  <c r="N218" i="3"/>
  <c r="N220" i="3"/>
  <c r="N221" i="3"/>
  <c r="N223" i="3"/>
  <c r="N225" i="3"/>
  <c r="N226" i="3"/>
  <c r="N228" i="3"/>
  <c r="N230" i="3"/>
  <c r="N231" i="3"/>
  <c r="N233" i="3"/>
  <c r="N235" i="3"/>
  <c r="N236" i="3"/>
  <c r="N237" i="3"/>
  <c r="N238" i="3"/>
  <c r="N240" i="3"/>
  <c r="N241" i="3"/>
  <c r="N243" i="3"/>
  <c r="N245" i="3"/>
  <c r="N246" i="3"/>
  <c r="N248" i="3"/>
  <c r="N250" i="3"/>
  <c r="N251" i="3"/>
  <c r="N253" i="3"/>
  <c r="N255" i="3"/>
  <c r="N256" i="3"/>
  <c r="N257" i="3"/>
  <c r="N258" i="3"/>
  <c r="N9" i="3"/>
  <c r="G46" i="3"/>
  <c r="H46" i="3"/>
  <c r="I46" i="3"/>
  <c r="J46" i="3"/>
  <c r="K46" i="3"/>
  <c r="L46" i="3"/>
  <c r="M46" i="3"/>
  <c r="M43" i="3" s="1"/>
  <c r="F46" i="3"/>
  <c r="K100" i="3"/>
  <c r="L100" i="3"/>
  <c r="M100" i="3"/>
  <c r="G252" i="3"/>
  <c r="G249" i="3" s="1"/>
  <c r="H252" i="3"/>
  <c r="H247" i="3" s="1"/>
  <c r="H242" i="3" s="1"/>
  <c r="H239" i="3" s="1"/>
  <c r="I252" i="3"/>
  <c r="I247" i="3" s="1"/>
  <c r="J252" i="3"/>
  <c r="J249" i="3" s="1"/>
  <c r="K252" i="3"/>
  <c r="K247" i="3" s="1"/>
  <c r="K242" i="3" s="1"/>
  <c r="K239" i="3" s="1"/>
  <c r="L252" i="3"/>
  <c r="L249" i="3" s="1"/>
  <c r="M252" i="3"/>
  <c r="M247" i="3" s="1"/>
  <c r="M242" i="3" s="1"/>
  <c r="M239" i="3" s="1"/>
  <c r="F252" i="3"/>
  <c r="F247" i="3" s="1"/>
  <c r="G254" i="3"/>
  <c r="H254" i="3"/>
  <c r="I254" i="3"/>
  <c r="J254" i="3"/>
  <c r="K254" i="3"/>
  <c r="L254" i="3"/>
  <c r="M254" i="3"/>
  <c r="F254" i="3"/>
  <c r="G232" i="3"/>
  <c r="G227" i="3" s="1"/>
  <c r="H232" i="3"/>
  <c r="H227" i="3" s="1"/>
  <c r="I232" i="3"/>
  <c r="I227" i="3" s="1"/>
  <c r="J232" i="3"/>
  <c r="J227" i="3" s="1"/>
  <c r="K232" i="3"/>
  <c r="K227" i="3" s="1"/>
  <c r="L232" i="3"/>
  <c r="L227" i="3" s="1"/>
  <c r="M232" i="3"/>
  <c r="M227" i="3" s="1"/>
  <c r="F232" i="3"/>
  <c r="G234" i="3"/>
  <c r="H234" i="3"/>
  <c r="I234" i="3"/>
  <c r="J234" i="3"/>
  <c r="K234" i="3"/>
  <c r="L234" i="3"/>
  <c r="M234" i="3"/>
  <c r="F234" i="3"/>
  <c r="G196" i="3"/>
  <c r="G191" i="3" s="1"/>
  <c r="G186" i="3" s="1"/>
  <c r="G161" i="3" s="1"/>
  <c r="H196" i="3"/>
  <c r="H191" i="3" s="1"/>
  <c r="H186" i="3" s="1"/>
  <c r="H161" i="3" s="1"/>
  <c r="H156" i="3" s="1"/>
  <c r="H151" i="3" s="1"/>
  <c r="H10" i="3" s="1"/>
  <c r="H15" i="3" s="1"/>
  <c r="H20" i="3" s="1"/>
  <c r="I196" i="3"/>
  <c r="I191" i="3" s="1"/>
  <c r="I186" i="3" s="1"/>
  <c r="I161" i="3" s="1"/>
  <c r="I156" i="3" s="1"/>
  <c r="I151" i="3" s="1"/>
  <c r="I10" i="3" s="1"/>
  <c r="J196" i="3"/>
  <c r="J191" i="3" s="1"/>
  <c r="J186" i="3" s="1"/>
  <c r="J161" i="3" s="1"/>
  <c r="K196" i="3"/>
  <c r="K191" i="3" s="1"/>
  <c r="K186" i="3" s="1"/>
  <c r="K161" i="3" s="1"/>
  <c r="L196" i="3"/>
  <c r="L191" i="3" s="1"/>
  <c r="L186" i="3" s="1"/>
  <c r="L161" i="3" s="1"/>
  <c r="M196" i="3"/>
  <c r="M191" i="3" s="1"/>
  <c r="M186" i="3" s="1"/>
  <c r="M161" i="3" s="1"/>
  <c r="F196" i="3"/>
  <c r="G197" i="3"/>
  <c r="G192" i="3" s="1"/>
  <c r="G187" i="3" s="1"/>
  <c r="H197" i="3"/>
  <c r="H192" i="3" s="1"/>
  <c r="H187" i="3" s="1"/>
  <c r="I197" i="3"/>
  <c r="I192" i="3" s="1"/>
  <c r="I187" i="3" s="1"/>
  <c r="J197" i="3"/>
  <c r="J192" i="3" s="1"/>
  <c r="J187" i="3" s="1"/>
  <c r="K197" i="3"/>
  <c r="K192" i="3" s="1"/>
  <c r="K187" i="3" s="1"/>
  <c r="L197" i="3"/>
  <c r="L192" i="3" s="1"/>
  <c r="L187" i="3" s="1"/>
  <c r="M197" i="3"/>
  <c r="M192" i="3" s="1"/>
  <c r="M187" i="3" s="1"/>
  <c r="F197" i="3"/>
  <c r="G214" i="3"/>
  <c r="H214" i="3"/>
  <c r="I214" i="3"/>
  <c r="J214" i="3"/>
  <c r="K214" i="3"/>
  <c r="L214" i="3"/>
  <c r="M214" i="3"/>
  <c r="F214" i="3"/>
  <c r="G199" i="3"/>
  <c r="H199" i="3"/>
  <c r="I199" i="3"/>
  <c r="J199" i="3"/>
  <c r="K199" i="3"/>
  <c r="L199" i="3"/>
  <c r="M199" i="3"/>
  <c r="F199" i="3"/>
  <c r="G209" i="3"/>
  <c r="H209" i="3"/>
  <c r="I209" i="3"/>
  <c r="J209" i="3"/>
  <c r="K209" i="3"/>
  <c r="L209" i="3"/>
  <c r="M209" i="3"/>
  <c r="F209" i="3"/>
  <c r="G204" i="3"/>
  <c r="H204" i="3"/>
  <c r="I204" i="3"/>
  <c r="J204" i="3"/>
  <c r="K204" i="3"/>
  <c r="L204" i="3"/>
  <c r="M204" i="3"/>
  <c r="F204" i="3"/>
  <c r="G179" i="3"/>
  <c r="H179" i="3"/>
  <c r="I179" i="3"/>
  <c r="J179" i="3"/>
  <c r="K179" i="3"/>
  <c r="L179" i="3"/>
  <c r="M179" i="3"/>
  <c r="F179" i="3"/>
  <c r="G174" i="3"/>
  <c r="G172" i="3" s="1"/>
  <c r="G169" i="3" s="1"/>
  <c r="G167" i="3" s="1"/>
  <c r="G164" i="3" s="1"/>
  <c r="H174" i="3"/>
  <c r="H172" i="3" s="1"/>
  <c r="H169" i="3" s="1"/>
  <c r="H167" i="3" s="1"/>
  <c r="H164" i="3" s="1"/>
  <c r="I174" i="3"/>
  <c r="I172" i="3" s="1"/>
  <c r="I169" i="3" s="1"/>
  <c r="I167" i="3" s="1"/>
  <c r="I164" i="3" s="1"/>
  <c r="J174" i="3"/>
  <c r="J172" i="3" s="1"/>
  <c r="J169" i="3" s="1"/>
  <c r="J167" i="3" s="1"/>
  <c r="J164" i="3" s="1"/>
  <c r="K174" i="3"/>
  <c r="K172" i="3" s="1"/>
  <c r="K169" i="3" s="1"/>
  <c r="K167" i="3" s="1"/>
  <c r="K164" i="3" s="1"/>
  <c r="L174" i="3"/>
  <c r="L172" i="3" s="1"/>
  <c r="L169" i="3" s="1"/>
  <c r="L167" i="3" s="1"/>
  <c r="L164" i="3" s="1"/>
  <c r="M174" i="3"/>
  <c r="M172" i="3" s="1"/>
  <c r="M169" i="3" s="1"/>
  <c r="M167" i="3" s="1"/>
  <c r="M164" i="3" s="1"/>
  <c r="F174" i="3"/>
  <c r="E52" i="3"/>
  <c r="E50" i="3"/>
  <c r="E49" i="3"/>
  <c r="E148" i="3"/>
  <c r="E147" i="3"/>
  <c r="E146" i="3"/>
  <c r="E145" i="3"/>
  <c r="E144" i="3"/>
  <c r="E143" i="3"/>
  <c r="E142" i="3"/>
  <c r="E141" i="3"/>
  <c r="E140" i="3"/>
  <c r="E139" i="3"/>
  <c r="H138" i="3"/>
  <c r="M137" i="3"/>
  <c r="L137" i="3"/>
  <c r="K137" i="3"/>
  <c r="J137" i="3"/>
  <c r="I137" i="3"/>
  <c r="H137" i="3"/>
  <c r="G137" i="3"/>
  <c r="F137" i="3"/>
  <c r="E136" i="3"/>
  <c r="E135" i="3"/>
  <c r="E134" i="3"/>
  <c r="E133" i="3"/>
  <c r="E132" i="3"/>
  <c r="E131" i="3"/>
  <c r="E130" i="3"/>
  <c r="E129" i="3"/>
  <c r="E128" i="3"/>
  <c r="E127" i="3"/>
  <c r="H126" i="3"/>
  <c r="M125" i="3"/>
  <c r="L125" i="3"/>
  <c r="K125" i="3"/>
  <c r="J125" i="3"/>
  <c r="I125" i="3"/>
  <c r="H125" i="3"/>
  <c r="G125" i="3"/>
  <c r="F125" i="3"/>
  <c r="E124" i="3"/>
  <c r="E123" i="3"/>
  <c r="E122" i="3"/>
  <c r="E121" i="3"/>
  <c r="M120" i="3"/>
  <c r="L120" i="3"/>
  <c r="K120" i="3"/>
  <c r="J120" i="3"/>
  <c r="I120" i="3"/>
  <c r="H120" i="3"/>
  <c r="G120" i="3"/>
  <c r="F120" i="3"/>
  <c r="E119" i="3"/>
  <c r="E118" i="3"/>
  <c r="E117" i="3"/>
  <c r="E116" i="3"/>
  <c r="M115" i="3"/>
  <c r="L115" i="3"/>
  <c r="J115" i="3"/>
  <c r="I115" i="3"/>
  <c r="H115" i="3"/>
  <c r="G115" i="3"/>
  <c r="F115" i="3"/>
  <c r="E114" i="3"/>
  <c r="E113" i="3"/>
  <c r="E112" i="3"/>
  <c r="E111" i="3"/>
  <c r="M110" i="3"/>
  <c r="L110" i="3"/>
  <c r="K110" i="3"/>
  <c r="J110" i="3"/>
  <c r="I110" i="3"/>
  <c r="H110" i="3"/>
  <c r="G110" i="3"/>
  <c r="F110" i="3"/>
  <c r="E109" i="3"/>
  <c r="E108" i="3"/>
  <c r="E107" i="3"/>
  <c r="E106" i="3"/>
  <c r="M105" i="3"/>
  <c r="L105" i="3"/>
  <c r="L70" i="3" s="1"/>
  <c r="K105" i="3"/>
  <c r="J105" i="3"/>
  <c r="I105" i="3"/>
  <c r="H105" i="3"/>
  <c r="G105" i="3"/>
  <c r="F105" i="3"/>
  <c r="E104" i="3"/>
  <c r="E103" i="3"/>
  <c r="E102" i="3"/>
  <c r="E101" i="3"/>
  <c r="J100" i="3"/>
  <c r="I100" i="3"/>
  <c r="H100" i="3"/>
  <c r="G100" i="3"/>
  <c r="F100" i="3"/>
  <c r="E99" i="3"/>
  <c r="E98" i="3"/>
  <c r="E97" i="3"/>
  <c r="E96" i="3"/>
  <c r="M95" i="3"/>
  <c r="L95" i="3"/>
  <c r="K95" i="3"/>
  <c r="J95" i="3"/>
  <c r="I95" i="3"/>
  <c r="H95" i="3"/>
  <c r="G95" i="3"/>
  <c r="F95" i="3"/>
  <c r="E94" i="3"/>
  <c r="E93" i="3"/>
  <c r="E92" i="3"/>
  <c r="E91" i="3"/>
  <c r="M90" i="3"/>
  <c r="L90" i="3"/>
  <c r="K90" i="3"/>
  <c r="J90" i="3"/>
  <c r="I90" i="3"/>
  <c r="H90" i="3"/>
  <c r="G90" i="3"/>
  <c r="F90" i="3"/>
  <c r="E89" i="3"/>
  <c r="E88" i="3"/>
  <c r="E87" i="3"/>
  <c r="E86" i="3"/>
  <c r="M85" i="3"/>
  <c r="L85" i="3"/>
  <c r="K85" i="3"/>
  <c r="J85" i="3"/>
  <c r="I85" i="3"/>
  <c r="H85" i="3"/>
  <c r="G85" i="3"/>
  <c r="F85" i="3"/>
  <c r="E84" i="3"/>
  <c r="E83" i="3"/>
  <c r="E82" i="3"/>
  <c r="E81" i="3"/>
  <c r="M80" i="3"/>
  <c r="L80" i="3"/>
  <c r="K80" i="3"/>
  <c r="J80" i="3"/>
  <c r="I80" i="3"/>
  <c r="H80" i="3"/>
  <c r="G80" i="3"/>
  <c r="F80" i="3"/>
  <c r="E74" i="3"/>
  <c r="E72" i="3"/>
  <c r="E71" i="3"/>
  <c r="E69" i="3"/>
  <c r="E68" i="3"/>
  <c r="E67" i="3"/>
  <c r="E66" i="3"/>
  <c r="M65" i="3"/>
  <c r="L65" i="3"/>
  <c r="K65" i="3"/>
  <c r="J65" i="3"/>
  <c r="I65" i="3"/>
  <c r="H65" i="3"/>
  <c r="G65" i="3"/>
  <c r="F65" i="3"/>
  <c r="E64" i="3"/>
  <c r="E63" i="3"/>
  <c r="E62" i="3"/>
  <c r="E61" i="3"/>
  <c r="M60" i="3"/>
  <c r="L60" i="3"/>
  <c r="K60" i="3"/>
  <c r="J60" i="3"/>
  <c r="I60" i="3"/>
  <c r="H60" i="3"/>
  <c r="G60" i="3"/>
  <c r="F60" i="3"/>
  <c r="E59" i="3"/>
  <c r="E58" i="3"/>
  <c r="E57" i="3"/>
  <c r="E56" i="3"/>
  <c r="E55" i="3"/>
  <c r="E54" i="3"/>
  <c r="M53" i="3"/>
  <c r="L53" i="3"/>
  <c r="K53" i="3"/>
  <c r="J53" i="3"/>
  <c r="I53" i="3"/>
  <c r="H53" i="3"/>
  <c r="G53" i="3"/>
  <c r="F53" i="3"/>
  <c r="E47" i="3"/>
  <c r="E45" i="3"/>
  <c r="E44" i="3"/>
  <c r="G41" i="6" l="1"/>
  <c r="G38" i="6" s="1"/>
  <c r="G33" i="6"/>
  <c r="D43" i="6"/>
  <c r="P156" i="7"/>
  <c r="P151" i="7" s="1"/>
  <c r="P159" i="7"/>
  <c r="P154" i="7" s="1"/>
  <c r="P149" i="7" s="1"/>
  <c r="H15" i="5"/>
  <c r="H16" i="5" s="1"/>
  <c r="H10" i="5"/>
  <c r="H11" i="5" s="1"/>
  <c r="H12" i="5" s="1"/>
  <c r="H13" i="5" s="1"/>
  <c r="N53" i="3"/>
  <c r="N60" i="3"/>
  <c r="E65" i="3"/>
  <c r="N85" i="3"/>
  <c r="N95" i="3"/>
  <c r="N100" i="3"/>
  <c r="N120" i="3"/>
  <c r="N125" i="3"/>
  <c r="N137" i="3"/>
  <c r="J247" i="3"/>
  <c r="J244" i="3" s="1"/>
  <c r="F126" i="4"/>
  <c r="N126" i="4" s="1"/>
  <c r="N17" i="4"/>
  <c r="L28" i="6"/>
  <c r="M28" i="6" s="1"/>
  <c r="M73" i="6"/>
  <c r="M43" i="6"/>
  <c r="G78" i="7"/>
  <c r="G75" i="7" s="1"/>
  <c r="M48" i="6"/>
  <c r="H162" i="6"/>
  <c r="H157" i="6" s="1"/>
  <c r="H152" i="6" s="1"/>
  <c r="P174" i="7"/>
  <c r="L15" i="5"/>
  <c r="L16" i="5" s="1"/>
  <c r="L10" i="5"/>
  <c r="L11" i="5" s="1"/>
  <c r="L12" i="5" s="1"/>
  <c r="L13" i="5" s="1"/>
  <c r="J10" i="5"/>
  <c r="J11" i="5" s="1"/>
  <c r="J12" i="5" s="1"/>
  <c r="J13" i="5" s="1"/>
  <c r="L162" i="6"/>
  <c r="L154" i="8"/>
  <c r="L150" i="8" s="1"/>
  <c r="L149" i="8" s="1"/>
  <c r="L148" i="8" s="1"/>
  <c r="P148" i="8" s="1"/>
  <c r="P155" i="8"/>
  <c r="E31" i="7"/>
  <c r="D15" i="8"/>
  <c r="D7" i="8"/>
  <c r="G7" i="8"/>
  <c r="K7" i="8"/>
  <c r="I40" i="8"/>
  <c r="I37" i="8" s="1"/>
  <c r="I32" i="8"/>
  <c r="G19" i="8"/>
  <c r="G12" i="8"/>
  <c r="P14" i="8"/>
  <c r="J15" i="8"/>
  <c r="J7" i="8"/>
  <c r="F15" i="8"/>
  <c r="F7" i="8"/>
  <c r="H15" i="8"/>
  <c r="H7" i="8"/>
  <c r="E40" i="8"/>
  <c r="E32" i="8"/>
  <c r="P35" i="8"/>
  <c r="I15" i="8"/>
  <c r="I7" i="8"/>
  <c r="K19" i="8"/>
  <c r="K12" i="8"/>
  <c r="J40" i="8"/>
  <c r="J37" i="8" s="1"/>
  <c r="J32" i="8"/>
  <c r="F40" i="8"/>
  <c r="F37" i="8" s="1"/>
  <c r="F32" i="8"/>
  <c r="G40" i="8"/>
  <c r="G37" i="8" s="1"/>
  <c r="G32" i="8"/>
  <c r="H40" i="8"/>
  <c r="H37" i="8" s="1"/>
  <c r="H32" i="8"/>
  <c r="E15" i="8"/>
  <c r="E7" i="8"/>
  <c r="P10" i="8"/>
  <c r="K40" i="8"/>
  <c r="K37" i="8" s="1"/>
  <c r="K32" i="8"/>
  <c r="I31" i="7"/>
  <c r="I36" i="7" s="1"/>
  <c r="K41" i="7"/>
  <c r="K38" i="7" s="1"/>
  <c r="G41" i="7"/>
  <c r="G38" i="7" s="1"/>
  <c r="J33" i="6"/>
  <c r="N179" i="3"/>
  <c r="N209" i="3"/>
  <c r="M194" i="3"/>
  <c r="M189" i="3" s="1"/>
  <c r="M184" i="3" s="1"/>
  <c r="K194" i="3"/>
  <c r="K189" i="3" s="1"/>
  <c r="K184" i="3" s="1"/>
  <c r="I194" i="3"/>
  <c r="I189" i="3" s="1"/>
  <c r="I184" i="3" s="1"/>
  <c r="G194" i="3"/>
  <c r="G189" i="3" s="1"/>
  <c r="G184" i="3" s="1"/>
  <c r="F20" i="5"/>
  <c r="E17" i="5"/>
  <c r="F14" i="5"/>
  <c r="K15" i="5"/>
  <c r="K16" i="5" s="1"/>
  <c r="K10" i="5"/>
  <c r="K11" i="5" s="1"/>
  <c r="K12" i="5" s="1"/>
  <c r="K13" i="5" s="1"/>
  <c r="G15" i="5"/>
  <c r="G16" i="5" s="1"/>
  <c r="G10" i="5"/>
  <c r="G11" i="5" s="1"/>
  <c r="G12" i="5" s="1"/>
  <c r="G13" i="5" s="1"/>
  <c r="H159" i="6"/>
  <c r="L194" i="3"/>
  <c r="L189" i="3" s="1"/>
  <c r="L184" i="3" s="1"/>
  <c r="J194" i="3"/>
  <c r="J189" i="3" s="1"/>
  <c r="J184" i="3" s="1"/>
  <c r="H194" i="3"/>
  <c r="H189" i="3" s="1"/>
  <c r="H184" i="3" s="1"/>
  <c r="H249" i="3"/>
  <c r="L247" i="3"/>
  <c r="H244" i="3"/>
  <c r="N124" i="4"/>
  <c r="N14" i="4"/>
  <c r="H28" i="6"/>
  <c r="M51" i="6"/>
  <c r="D51" i="6"/>
  <c r="I78" i="6"/>
  <c r="I75" i="6" s="1"/>
  <c r="I31" i="6"/>
  <c r="N119" i="5"/>
  <c r="M15" i="5"/>
  <c r="M16" i="5" s="1"/>
  <c r="M10" i="5"/>
  <c r="M11" i="5" s="1"/>
  <c r="M12" i="5" s="1"/>
  <c r="M13" i="5" s="1"/>
  <c r="I15" i="5"/>
  <c r="I16" i="5" s="1"/>
  <c r="I10" i="5"/>
  <c r="I11" i="5" s="1"/>
  <c r="I12" i="5" s="1"/>
  <c r="I13" i="5" s="1"/>
  <c r="F15" i="4"/>
  <c r="E14" i="4"/>
  <c r="L151" i="6"/>
  <c r="H154" i="6"/>
  <c r="H151" i="6"/>
  <c r="H36" i="6"/>
  <c r="I162" i="6"/>
  <c r="J31" i="7"/>
  <c r="J36" i="7" s="1"/>
  <c r="H31" i="7"/>
  <c r="H36" i="7" s="1"/>
  <c r="F31" i="7"/>
  <c r="F36" i="7" s="1"/>
  <c r="K10" i="7"/>
  <c r="D36" i="7"/>
  <c r="P51" i="7"/>
  <c r="D48" i="7"/>
  <c r="P48" i="7" s="1"/>
  <c r="E36" i="7"/>
  <c r="D15" i="7"/>
  <c r="P70" i="7"/>
  <c r="D28" i="7"/>
  <c r="E25" i="7"/>
  <c r="G151" i="7"/>
  <c r="I25" i="7"/>
  <c r="F151" i="7"/>
  <c r="H15" i="7"/>
  <c r="D78" i="7"/>
  <c r="P73" i="7"/>
  <c r="M242" i="6"/>
  <c r="E239" i="6"/>
  <c r="M239" i="6" s="1"/>
  <c r="M227" i="6"/>
  <c r="E224" i="6"/>
  <c r="M224" i="6" s="1"/>
  <c r="E222" i="6"/>
  <c r="M172" i="6"/>
  <c r="E169" i="6"/>
  <c r="J162" i="6"/>
  <c r="K162" i="6"/>
  <c r="F162" i="6"/>
  <c r="G162" i="6"/>
  <c r="D28" i="6"/>
  <c r="E75" i="6"/>
  <c r="M78" i="6"/>
  <c r="M70" i="6"/>
  <c r="D70" i="6"/>
  <c r="J25" i="6"/>
  <c r="F25" i="6"/>
  <c r="E38" i="6"/>
  <c r="K25" i="6"/>
  <c r="I25" i="6"/>
  <c r="G25" i="6"/>
  <c r="E25" i="6"/>
  <c r="F131" i="5"/>
  <c r="N130" i="5"/>
  <c r="F121" i="5"/>
  <c r="N120" i="5"/>
  <c r="F125" i="5"/>
  <c r="N124" i="5"/>
  <c r="F147" i="5"/>
  <c r="N147" i="5" s="1"/>
  <c r="N146" i="5"/>
  <c r="F141" i="5"/>
  <c r="N141" i="5" s="1"/>
  <c r="N140" i="5"/>
  <c r="F48" i="5"/>
  <c r="N48" i="5" s="1"/>
  <c r="N47" i="5"/>
  <c r="J10" i="4"/>
  <c r="J11" i="4" s="1"/>
  <c r="J12" i="4" s="1"/>
  <c r="J13" i="4" s="1"/>
  <c r="L120" i="4"/>
  <c r="L121" i="4" s="1"/>
  <c r="L122" i="4" s="1"/>
  <c r="L10" i="4"/>
  <c r="L11" i="4" s="1"/>
  <c r="L12" i="4" s="1"/>
  <c r="L13" i="4" s="1"/>
  <c r="N130" i="4"/>
  <c r="H120" i="4"/>
  <c r="H121" i="4" s="1"/>
  <c r="H122" i="4" s="1"/>
  <c r="H10" i="4"/>
  <c r="H11" i="4" s="1"/>
  <c r="H12" i="4" s="1"/>
  <c r="H13" i="4" s="1"/>
  <c r="G120" i="4"/>
  <c r="G10" i="4"/>
  <c r="N119" i="4"/>
  <c r="N145" i="4"/>
  <c r="K120" i="4"/>
  <c r="K121" i="4" s="1"/>
  <c r="K122" i="4" s="1"/>
  <c r="K10" i="4"/>
  <c r="K11" i="4" s="1"/>
  <c r="K12" i="4" s="1"/>
  <c r="K13" i="4" s="1"/>
  <c r="F147" i="4"/>
  <c r="N147" i="4" s="1"/>
  <c r="N146" i="4"/>
  <c r="F141" i="4"/>
  <c r="N141" i="4" s="1"/>
  <c r="N140" i="4"/>
  <c r="N46" i="4"/>
  <c r="F47" i="4"/>
  <c r="N22" i="4"/>
  <c r="F23" i="4"/>
  <c r="N23" i="4" s="1"/>
  <c r="F13" i="4"/>
  <c r="H25" i="3"/>
  <c r="M156" i="3"/>
  <c r="K156" i="3"/>
  <c r="I15" i="3"/>
  <c r="G156" i="3"/>
  <c r="M222" i="3"/>
  <c r="M219" i="3" s="1"/>
  <c r="M224" i="3"/>
  <c r="K222" i="3"/>
  <c r="K219" i="3" s="1"/>
  <c r="K224" i="3"/>
  <c r="I222" i="3"/>
  <c r="I219" i="3" s="1"/>
  <c r="I224" i="3"/>
  <c r="G222" i="3"/>
  <c r="G219" i="3" s="1"/>
  <c r="G224" i="3"/>
  <c r="E80" i="3"/>
  <c r="N80" i="3"/>
  <c r="E90" i="3"/>
  <c r="N90" i="3"/>
  <c r="E126" i="3"/>
  <c r="N126" i="3"/>
  <c r="K229" i="3"/>
  <c r="G229" i="3"/>
  <c r="K249" i="3"/>
  <c r="F244" i="3"/>
  <c r="M244" i="3"/>
  <c r="I43" i="3"/>
  <c r="G43" i="3"/>
  <c r="K43" i="3"/>
  <c r="N105" i="3"/>
  <c r="N110" i="3"/>
  <c r="E138" i="3"/>
  <c r="N138" i="3"/>
  <c r="N174" i="3"/>
  <c r="F172" i="3"/>
  <c r="N199" i="3"/>
  <c r="N197" i="3"/>
  <c r="L156" i="3"/>
  <c r="J156" i="3"/>
  <c r="L222" i="3"/>
  <c r="L219" i="3" s="1"/>
  <c r="L224" i="3"/>
  <c r="J222" i="3"/>
  <c r="J219" i="3" s="1"/>
  <c r="J224" i="3"/>
  <c r="H222" i="3"/>
  <c r="H219" i="3" s="1"/>
  <c r="H224" i="3"/>
  <c r="M229" i="3"/>
  <c r="I229" i="3"/>
  <c r="M249" i="3"/>
  <c r="G247" i="3"/>
  <c r="K244" i="3"/>
  <c r="F242" i="3"/>
  <c r="J242" i="3"/>
  <c r="J239" i="3" s="1"/>
  <c r="N65" i="3"/>
  <c r="N204" i="3"/>
  <c r="N214" i="3"/>
  <c r="F194" i="3"/>
  <c r="F192" i="3"/>
  <c r="N196" i="3"/>
  <c r="F191" i="3"/>
  <c r="N234" i="3"/>
  <c r="N232" i="3"/>
  <c r="F229" i="3"/>
  <c r="L229" i="3"/>
  <c r="J229" i="3"/>
  <c r="H229" i="3"/>
  <c r="F227" i="3"/>
  <c r="N254" i="3"/>
  <c r="N252" i="3"/>
  <c r="F249" i="3"/>
  <c r="N46" i="3"/>
  <c r="I242" i="3"/>
  <c r="I244" i="3"/>
  <c r="I249" i="3"/>
  <c r="E53" i="3"/>
  <c r="E95" i="3"/>
  <c r="E120" i="3"/>
  <c r="E125" i="3"/>
  <c r="E137" i="3"/>
  <c r="I73" i="3"/>
  <c r="I78" i="3" s="1"/>
  <c r="I75" i="3" s="1"/>
  <c r="E105" i="3"/>
  <c r="E110" i="3"/>
  <c r="K115" i="3"/>
  <c r="K73" i="3" s="1"/>
  <c r="G51" i="3"/>
  <c r="G48" i="3" s="1"/>
  <c r="K51" i="3"/>
  <c r="K48" i="3" s="1"/>
  <c r="F70" i="3"/>
  <c r="H70" i="3"/>
  <c r="J70" i="3"/>
  <c r="M73" i="3"/>
  <c r="M78" i="3" s="1"/>
  <c r="M75" i="3" s="1"/>
  <c r="E60" i="3"/>
  <c r="H43" i="3"/>
  <c r="H28" i="3" s="1"/>
  <c r="J43" i="3"/>
  <c r="J28" i="3" s="1"/>
  <c r="L43" i="3"/>
  <c r="L28" i="3" s="1"/>
  <c r="E85" i="3"/>
  <c r="L73" i="3"/>
  <c r="G73" i="3"/>
  <c r="G78" i="3" s="1"/>
  <c r="G75" i="3" s="1"/>
  <c r="M51" i="3"/>
  <c r="M48" i="3" s="1"/>
  <c r="I51" i="3"/>
  <c r="I48" i="3" s="1"/>
  <c r="H73" i="3"/>
  <c r="J73" i="3"/>
  <c r="G70" i="3"/>
  <c r="I70" i="3"/>
  <c r="E100" i="3"/>
  <c r="M70" i="3"/>
  <c r="F73" i="3"/>
  <c r="G139" i="1"/>
  <c r="G140" i="1" s="1"/>
  <c r="G141" i="1" s="1"/>
  <c r="K139" i="1"/>
  <c r="K140" i="1" s="1"/>
  <c r="K141" i="1" s="1"/>
  <c r="G124" i="1"/>
  <c r="G125" i="1" s="1"/>
  <c r="G126" i="1" s="1"/>
  <c r="M124" i="1"/>
  <c r="M125" i="1" s="1"/>
  <c r="M126" i="1" s="1"/>
  <c r="H20" i="1"/>
  <c r="I20" i="1"/>
  <c r="I22" i="1" s="1"/>
  <c r="I23" i="1" s="1"/>
  <c r="J20" i="1"/>
  <c r="J22" i="1" s="1"/>
  <c r="J23" i="1" s="1"/>
  <c r="K20" i="1"/>
  <c r="K22" i="1" s="1"/>
  <c r="K23" i="1" s="1"/>
  <c r="L20" i="1"/>
  <c r="L22" i="1" s="1"/>
  <c r="L23" i="1" s="1"/>
  <c r="M20" i="1"/>
  <c r="M22" i="1" s="1"/>
  <c r="M23" i="1" s="1"/>
  <c r="N150" i="1"/>
  <c r="N151" i="1"/>
  <c r="G148" i="1"/>
  <c r="G144" i="1" s="1"/>
  <c r="G145" i="1" s="1"/>
  <c r="G146" i="1" s="1"/>
  <c r="G147" i="1" s="1"/>
  <c r="H148" i="1"/>
  <c r="H144" i="1" s="1"/>
  <c r="H145" i="1" s="1"/>
  <c r="H146" i="1" s="1"/>
  <c r="H147" i="1" s="1"/>
  <c r="I148" i="1"/>
  <c r="I144" i="1" s="1"/>
  <c r="I145" i="1" s="1"/>
  <c r="I146" i="1" s="1"/>
  <c r="I147" i="1" s="1"/>
  <c r="J148" i="1"/>
  <c r="J144" i="1" s="1"/>
  <c r="J145" i="1" s="1"/>
  <c r="J146" i="1" s="1"/>
  <c r="J147" i="1" s="1"/>
  <c r="K148" i="1"/>
  <c r="K144" i="1" s="1"/>
  <c r="K145" i="1" s="1"/>
  <c r="K146" i="1" s="1"/>
  <c r="K147" i="1" s="1"/>
  <c r="L148" i="1"/>
  <c r="L144" i="1" s="1"/>
  <c r="L145" i="1" s="1"/>
  <c r="L146" i="1" s="1"/>
  <c r="L147" i="1" s="1"/>
  <c r="M148" i="1"/>
  <c r="M144" i="1" s="1"/>
  <c r="M145" i="1" s="1"/>
  <c r="M146" i="1" s="1"/>
  <c r="M147" i="1" s="1"/>
  <c r="F148" i="1"/>
  <c r="G142" i="1"/>
  <c r="G138" i="1" s="1"/>
  <c r="H142" i="1"/>
  <c r="H138" i="1" s="1"/>
  <c r="H139" i="1" s="1"/>
  <c r="H140" i="1" s="1"/>
  <c r="H141" i="1" s="1"/>
  <c r="I142" i="1"/>
  <c r="I138" i="1" s="1"/>
  <c r="I139" i="1" s="1"/>
  <c r="I140" i="1" s="1"/>
  <c r="I141" i="1" s="1"/>
  <c r="J142" i="1"/>
  <c r="J138" i="1" s="1"/>
  <c r="J139" i="1" s="1"/>
  <c r="J140" i="1" s="1"/>
  <c r="J141" i="1" s="1"/>
  <c r="K142" i="1"/>
  <c r="K138" i="1" s="1"/>
  <c r="L142" i="1"/>
  <c r="L138" i="1" s="1"/>
  <c r="L139" i="1" s="1"/>
  <c r="L140" i="1" s="1"/>
  <c r="L141" i="1" s="1"/>
  <c r="M142" i="1"/>
  <c r="M138" i="1" s="1"/>
  <c r="M139" i="1" s="1"/>
  <c r="M140" i="1" s="1"/>
  <c r="M141" i="1" s="1"/>
  <c r="F142" i="1"/>
  <c r="G133" i="1"/>
  <c r="G129" i="1" s="1"/>
  <c r="G130" i="1" s="1"/>
  <c r="G131" i="1" s="1"/>
  <c r="G132" i="1" s="1"/>
  <c r="H133" i="1"/>
  <c r="H129" i="1" s="1"/>
  <c r="H130" i="1" s="1"/>
  <c r="H131" i="1" s="1"/>
  <c r="H132" i="1" s="1"/>
  <c r="I133" i="1"/>
  <c r="I129" i="1" s="1"/>
  <c r="I130" i="1" s="1"/>
  <c r="I131" i="1" s="1"/>
  <c r="I132" i="1" s="1"/>
  <c r="J133" i="1"/>
  <c r="J129" i="1" s="1"/>
  <c r="J130" i="1" s="1"/>
  <c r="J131" i="1" s="1"/>
  <c r="J132" i="1" s="1"/>
  <c r="K133" i="1"/>
  <c r="K129" i="1" s="1"/>
  <c r="K130" i="1" s="1"/>
  <c r="K131" i="1" s="1"/>
  <c r="K132" i="1" s="1"/>
  <c r="L133" i="1"/>
  <c r="L129" i="1" s="1"/>
  <c r="L130" i="1" s="1"/>
  <c r="L131" i="1" s="1"/>
  <c r="L132" i="1" s="1"/>
  <c r="M133" i="1"/>
  <c r="M129" i="1" s="1"/>
  <c r="M130" i="1" s="1"/>
  <c r="M131" i="1" s="1"/>
  <c r="M132" i="1" s="1"/>
  <c r="F133" i="1"/>
  <c r="N133" i="1" s="1"/>
  <c r="G123" i="1"/>
  <c r="G119" i="1" s="1"/>
  <c r="G120" i="1" s="1"/>
  <c r="G121" i="1" s="1"/>
  <c r="G122" i="1" s="1"/>
  <c r="H123" i="1"/>
  <c r="H119" i="1" s="1"/>
  <c r="H120" i="1" s="1"/>
  <c r="H121" i="1" s="1"/>
  <c r="H122" i="1" s="1"/>
  <c r="I123" i="1"/>
  <c r="I119" i="1" s="1"/>
  <c r="I120" i="1" s="1"/>
  <c r="I121" i="1" s="1"/>
  <c r="I122" i="1" s="1"/>
  <c r="J123" i="1"/>
  <c r="J124" i="1" s="1"/>
  <c r="J125" i="1" s="1"/>
  <c r="J126" i="1" s="1"/>
  <c r="K123" i="1"/>
  <c r="K119" i="1" s="1"/>
  <c r="K120" i="1" s="1"/>
  <c r="K121" i="1" s="1"/>
  <c r="K122" i="1" s="1"/>
  <c r="L123" i="1"/>
  <c r="L119" i="1" s="1"/>
  <c r="L120" i="1" s="1"/>
  <c r="L121" i="1" s="1"/>
  <c r="L122" i="1" s="1"/>
  <c r="M123" i="1"/>
  <c r="M119" i="1" s="1"/>
  <c r="M120" i="1" s="1"/>
  <c r="M121" i="1" s="1"/>
  <c r="M122" i="1" s="1"/>
  <c r="F123" i="1"/>
  <c r="N123" i="1" s="1"/>
  <c r="G31" i="3" l="1"/>
  <c r="G36" i="3" s="1"/>
  <c r="L157" i="6"/>
  <c r="L159" i="6"/>
  <c r="I124" i="1"/>
  <c r="I125" i="1" s="1"/>
  <c r="I126" i="1" s="1"/>
  <c r="G28" i="3"/>
  <c r="M75" i="6"/>
  <c r="L153" i="8"/>
  <c r="P154" i="8"/>
  <c r="P150" i="8" s="1"/>
  <c r="P149" i="8" s="1"/>
  <c r="D20" i="8"/>
  <c r="D12" i="8"/>
  <c r="E20" i="8"/>
  <c r="E12" i="8"/>
  <c r="P15" i="8"/>
  <c r="K24" i="8"/>
  <c r="K22" i="8" s="1"/>
  <c r="K17" i="8"/>
  <c r="I20" i="8"/>
  <c r="I12" i="8"/>
  <c r="E37" i="8"/>
  <c r="P37" i="8" s="1"/>
  <c r="P40" i="8"/>
  <c r="H20" i="8"/>
  <c r="H12" i="8"/>
  <c r="G24" i="8"/>
  <c r="G17" i="8"/>
  <c r="P19" i="8"/>
  <c r="P7" i="8"/>
  <c r="P32" i="8"/>
  <c r="F20" i="8"/>
  <c r="F12" i="8"/>
  <c r="J20" i="8"/>
  <c r="J12" i="8"/>
  <c r="F157" i="7"/>
  <c r="K124" i="1"/>
  <c r="K125" i="1" s="1"/>
  <c r="K126" i="1" s="1"/>
  <c r="F138" i="1"/>
  <c r="N142" i="1"/>
  <c r="F144" i="1"/>
  <c r="N148" i="1"/>
  <c r="I157" i="6"/>
  <c r="I159" i="6"/>
  <c r="H33" i="6"/>
  <c r="H41" i="6"/>
  <c r="N15" i="4"/>
  <c r="F16" i="4"/>
  <c r="N16" i="4" s="1"/>
  <c r="I36" i="6"/>
  <c r="F124" i="1"/>
  <c r="L124" i="1"/>
  <c r="L125" i="1" s="1"/>
  <c r="L126" i="1" s="1"/>
  <c r="H124" i="1"/>
  <c r="H125" i="1" s="1"/>
  <c r="H126" i="1" s="1"/>
  <c r="H162" i="3"/>
  <c r="M31" i="6"/>
  <c r="P31" i="7"/>
  <c r="H149" i="6"/>
  <c r="H11" i="6" s="1"/>
  <c r="H16" i="6" s="1"/>
  <c r="H21" i="6" s="1"/>
  <c r="H26" i="6" s="1"/>
  <c r="H10" i="6"/>
  <c r="M151" i="6"/>
  <c r="L10" i="6"/>
  <c r="L244" i="3"/>
  <c r="L242" i="3"/>
  <c r="N14" i="5"/>
  <c r="F10" i="5"/>
  <c r="E14" i="5"/>
  <c r="F15" i="5"/>
  <c r="F22" i="5"/>
  <c r="N20" i="5"/>
  <c r="E20" i="5"/>
  <c r="P78" i="7"/>
  <c r="D75" i="7"/>
  <c r="P75" i="7" s="1"/>
  <c r="H159" i="7"/>
  <c r="H157" i="7"/>
  <c r="H20" i="7"/>
  <c r="F159" i="7"/>
  <c r="G10" i="7"/>
  <c r="P28" i="7"/>
  <c r="D41" i="7"/>
  <c r="D33" i="7"/>
  <c r="P36" i="7"/>
  <c r="K15" i="7"/>
  <c r="I41" i="7"/>
  <c r="I38" i="7" s="1"/>
  <c r="I33" i="7"/>
  <c r="F10" i="7"/>
  <c r="D20" i="7"/>
  <c r="E41" i="7"/>
  <c r="E38" i="7" s="1"/>
  <c r="E33" i="7"/>
  <c r="F41" i="7"/>
  <c r="F38" i="7" s="1"/>
  <c r="F33" i="7"/>
  <c r="H41" i="7"/>
  <c r="H38" i="7" s="1"/>
  <c r="H33" i="7"/>
  <c r="J41" i="7"/>
  <c r="J38" i="7" s="1"/>
  <c r="J33" i="7"/>
  <c r="J10" i="7"/>
  <c r="F157" i="6"/>
  <c r="F159" i="6"/>
  <c r="J157" i="6"/>
  <c r="J159" i="6"/>
  <c r="G157" i="6"/>
  <c r="G159" i="6"/>
  <c r="K157" i="6"/>
  <c r="K159" i="6"/>
  <c r="M169" i="6"/>
  <c r="E167" i="6"/>
  <c r="M222" i="6"/>
  <c r="E219" i="6"/>
  <c r="M219" i="6" s="1"/>
  <c r="N125" i="5"/>
  <c r="F126" i="5"/>
  <c r="N126" i="5" s="1"/>
  <c r="N121" i="5"/>
  <c r="F122" i="5"/>
  <c r="N122" i="5" s="1"/>
  <c r="N131" i="5"/>
  <c r="F132" i="5"/>
  <c r="N132" i="5" s="1"/>
  <c r="G11" i="4"/>
  <c r="N10" i="4"/>
  <c r="G121" i="4"/>
  <c r="N120" i="4"/>
  <c r="F48" i="4"/>
  <c r="N48" i="4" s="1"/>
  <c r="N47" i="4"/>
  <c r="N73" i="3"/>
  <c r="F31" i="3"/>
  <c r="F78" i="3"/>
  <c r="H31" i="3"/>
  <c r="H78" i="3"/>
  <c r="H75" i="3" s="1"/>
  <c r="L31" i="3"/>
  <c r="L78" i="3"/>
  <c r="L75" i="3" s="1"/>
  <c r="N227" i="3"/>
  <c r="F222" i="3"/>
  <c r="F224" i="3"/>
  <c r="N224" i="3" s="1"/>
  <c r="N229" i="3"/>
  <c r="N194" i="3"/>
  <c r="F189" i="3"/>
  <c r="F239" i="3"/>
  <c r="G244" i="3"/>
  <c r="G242" i="3"/>
  <c r="G239" i="3" s="1"/>
  <c r="N172" i="3"/>
  <c r="F169" i="3"/>
  <c r="N247" i="3"/>
  <c r="M31" i="3"/>
  <c r="I20" i="3"/>
  <c r="M151" i="3"/>
  <c r="K162" i="3"/>
  <c r="H157" i="3"/>
  <c r="H159" i="3"/>
  <c r="J78" i="3"/>
  <c r="J75" i="3" s="1"/>
  <c r="J31" i="3"/>
  <c r="N249" i="3"/>
  <c r="F186" i="3"/>
  <c r="N191" i="3"/>
  <c r="N192" i="3"/>
  <c r="F187" i="3"/>
  <c r="N187" i="3" s="1"/>
  <c r="J151" i="3"/>
  <c r="L151" i="3"/>
  <c r="I31" i="3"/>
  <c r="I36" i="3" s="1"/>
  <c r="G151" i="3"/>
  <c r="K151" i="3"/>
  <c r="G162" i="3"/>
  <c r="M162" i="3"/>
  <c r="J162" i="3"/>
  <c r="N115" i="3"/>
  <c r="H22" i="1"/>
  <c r="K31" i="3"/>
  <c r="K78" i="3"/>
  <c r="K75" i="3" s="1"/>
  <c r="I162" i="3"/>
  <c r="I239" i="3"/>
  <c r="I28" i="3"/>
  <c r="F51" i="3"/>
  <c r="F43" i="3"/>
  <c r="N43" i="3" s="1"/>
  <c r="K70" i="3"/>
  <c r="E70" i="3" s="1"/>
  <c r="E115" i="3"/>
  <c r="M28" i="3"/>
  <c r="L51" i="3"/>
  <c r="L48" i="3" s="1"/>
  <c r="H51" i="3"/>
  <c r="H48" i="3" s="1"/>
  <c r="J51" i="3"/>
  <c r="J48" i="3" s="1"/>
  <c r="E73" i="3"/>
  <c r="E46" i="3"/>
  <c r="F129" i="1"/>
  <c r="F119" i="1" s="1"/>
  <c r="J119" i="1"/>
  <c r="J120" i="1" s="1"/>
  <c r="J121" i="1" s="1"/>
  <c r="J122" i="1" s="1"/>
  <c r="E18" i="1"/>
  <c r="E19" i="1"/>
  <c r="E21" i="1"/>
  <c r="E25" i="1"/>
  <c r="E26" i="1"/>
  <c r="E27" i="1"/>
  <c r="E28" i="1"/>
  <c r="E30" i="1"/>
  <c r="E32" i="1"/>
  <c r="E33" i="1"/>
  <c r="E34" i="1"/>
  <c r="E35" i="1"/>
  <c r="E37" i="1"/>
  <c r="E38" i="1"/>
  <c r="E39" i="1"/>
  <c r="E40" i="1"/>
  <c r="E42" i="1"/>
  <c r="E43" i="1"/>
  <c r="E45" i="1"/>
  <c r="E50" i="1"/>
  <c r="E51" i="1"/>
  <c r="E52" i="1"/>
  <c r="E53" i="1"/>
  <c r="E55" i="1"/>
  <c r="E56" i="1"/>
  <c r="E57" i="1"/>
  <c r="E58" i="1"/>
  <c r="E60" i="1"/>
  <c r="E61" i="1"/>
  <c r="E62" i="1"/>
  <c r="E63" i="1"/>
  <c r="E65" i="1"/>
  <c r="E66" i="1"/>
  <c r="E67" i="1"/>
  <c r="E68" i="1"/>
  <c r="E70" i="1"/>
  <c r="E71" i="1"/>
  <c r="E73" i="1"/>
  <c r="E75" i="1"/>
  <c r="E76" i="1"/>
  <c r="E77" i="1"/>
  <c r="E78" i="1"/>
  <c r="E80" i="1"/>
  <c r="E81" i="1"/>
  <c r="E82" i="1"/>
  <c r="E83" i="1"/>
  <c r="E85" i="1"/>
  <c r="E86" i="1"/>
  <c r="E88" i="1"/>
  <c r="E90" i="1"/>
  <c r="E91" i="1"/>
  <c r="E92" i="1"/>
  <c r="E93" i="1"/>
  <c r="E96" i="1"/>
  <c r="E97" i="1"/>
  <c r="E98" i="1"/>
  <c r="E99" i="1"/>
  <c r="E100" i="1"/>
  <c r="E101" i="1"/>
  <c r="E102" i="1"/>
  <c r="E103" i="1"/>
  <c r="E104" i="1"/>
  <c r="E105" i="1"/>
  <c r="E108" i="1"/>
  <c r="E109" i="1"/>
  <c r="E110" i="1"/>
  <c r="E111" i="1"/>
  <c r="E112" i="1"/>
  <c r="E113" i="1"/>
  <c r="E114" i="1"/>
  <c r="E115" i="1"/>
  <c r="E116" i="1"/>
  <c r="E117" i="1"/>
  <c r="L152" i="6" l="1"/>
  <c r="L149" i="6" s="1"/>
  <c r="L11" i="6" s="1"/>
  <c r="L16" i="6" s="1"/>
  <c r="L21" i="6" s="1"/>
  <c r="L26" i="6" s="1"/>
  <c r="L154" i="6"/>
  <c r="N244" i="3"/>
  <c r="G41" i="3"/>
  <c r="G38" i="3" s="1"/>
  <c r="G33" i="3"/>
  <c r="P153" i="8"/>
  <c r="D17" i="8"/>
  <c r="D25" i="8"/>
  <c r="D22" i="8" s="1"/>
  <c r="J25" i="8"/>
  <c r="J22" i="8" s="1"/>
  <c r="J17" i="8"/>
  <c r="F25" i="8"/>
  <c r="F22" i="8" s="1"/>
  <c r="F17" i="8"/>
  <c r="G22" i="8"/>
  <c r="P24" i="8"/>
  <c r="H25" i="8"/>
  <c r="H22" i="8" s="1"/>
  <c r="H17" i="8"/>
  <c r="I25" i="8"/>
  <c r="I22" i="8" s="1"/>
  <c r="I17" i="8"/>
  <c r="P12" i="8"/>
  <c r="E25" i="8"/>
  <c r="E17" i="8"/>
  <c r="P20" i="8"/>
  <c r="N119" i="1"/>
  <c r="F120" i="1"/>
  <c r="F23" i="5"/>
  <c r="N23" i="5" s="1"/>
  <c r="N22" i="5"/>
  <c r="H15" i="6"/>
  <c r="M10" i="6"/>
  <c r="H8" i="6"/>
  <c r="N124" i="1"/>
  <c r="F125" i="1"/>
  <c r="I41" i="6"/>
  <c r="I38" i="6" s="1"/>
  <c r="I33" i="6"/>
  <c r="H38" i="6"/>
  <c r="M38" i="6" s="1"/>
  <c r="N129" i="1"/>
  <c r="F130" i="1"/>
  <c r="N242" i="3"/>
  <c r="F16" i="5"/>
  <c r="N16" i="5" s="1"/>
  <c r="N15" i="5"/>
  <c r="F11" i="5"/>
  <c r="N10" i="5"/>
  <c r="L239" i="3"/>
  <c r="N239" i="3" s="1"/>
  <c r="L162" i="3"/>
  <c r="L15" i="6"/>
  <c r="L8" i="6"/>
  <c r="M36" i="6"/>
  <c r="M33" i="6"/>
  <c r="I152" i="6"/>
  <c r="I154" i="6"/>
  <c r="N144" i="1"/>
  <c r="F145" i="1"/>
  <c r="N138" i="1"/>
  <c r="F139" i="1"/>
  <c r="J15" i="7"/>
  <c r="D25" i="7"/>
  <c r="G157" i="7"/>
  <c r="G159" i="7"/>
  <c r="K20" i="7"/>
  <c r="P33" i="7"/>
  <c r="F152" i="7"/>
  <c r="F149" i="7" s="1"/>
  <c r="F11" i="7" s="1"/>
  <c r="F16" i="7" s="1"/>
  <c r="F21" i="7" s="1"/>
  <c r="F26" i="7" s="1"/>
  <c r="F154" i="7"/>
  <c r="H25" i="7"/>
  <c r="F15" i="7"/>
  <c r="P10" i="7"/>
  <c r="P41" i="7"/>
  <c r="D38" i="7"/>
  <c r="P38" i="7" s="1"/>
  <c r="I157" i="7"/>
  <c r="I159" i="7"/>
  <c r="E157" i="7"/>
  <c r="E159" i="7"/>
  <c r="G15" i="7"/>
  <c r="H154" i="7"/>
  <c r="H152" i="7"/>
  <c r="M167" i="6"/>
  <c r="E164" i="6"/>
  <c r="K152" i="6"/>
  <c r="K149" i="6" s="1"/>
  <c r="K11" i="6" s="1"/>
  <c r="K154" i="6"/>
  <c r="G152" i="6"/>
  <c r="G149" i="6" s="1"/>
  <c r="G11" i="6" s="1"/>
  <c r="G154" i="6"/>
  <c r="J152" i="6"/>
  <c r="J149" i="6" s="1"/>
  <c r="J11" i="6" s="1"/>
  <c r="J154" i="6"/>
  <c r="F152" i="6"/>
  <c r="F149" i="6" s="1"/>
  <c r="F11" i="6" s="1"/>
  <c r="F154" i="6"/>
  <c r="G122" i="4"/>
  <c r="N122" i="4" s="1"/>
  <c r="N121" i="4"/>
  <c r="G12" i="4"/>
  <c r="N11" i="4"/>
  <c r="J157" i="3"/>
  <c r="J159" i="3"/>
  <c r="M157" i="3"/>
  <c r="M159" i="3"/>
  <c r="G10" i="3"/>
  <c r="J36" i="3"/>
  <c r="K157" i="3"/>
  <c r="K159" i="3"/>
  <c r="I25" i="3"/>
  <c r="L36" i="3"/>
  <c r="H36" i="3"/>
  <c r="N31" i="3"/>
  <c r="F36" i="3"/>
  <c r="F48" i="3"/>
  <c r="N48" i="3" s="1"/>
  <c r="N51" i="3"/>
  <c r="G157" i="3"/>
  <c r="G159" i="3"/>
  <c r="K10" i="3"/>
  <c r="K15" i="3" s="1"/>
  <c r="I41" i="3"/>
  <c r="I38" i="3" s="1"/>
  <c r="I33" i="3"/>
  <c r="L10" i="3"/>
  <c r="J10" i="3"/>
  <c r="N186" i="3"/>
  <c r="F161" i="3"/>
  <c r="N70" i="3"/>
  <c r="H152" i="3"/>
  <c r="H149" i="3" s="1"/>
  <c r="H11" i="3" s="1"/>
  <c r="H154" i="3"/>
  <c r="M10" i="3"/>
  <c r="M36" i="3"/>
  <c r="F167" i="3"/>
  <c r="N169" i="3"/>
  <c r="F184" i="3"/>
  <c r="N184" i="3" s="1"/>
  <c r="N189" i="3"/>
  <c r="N222" i="3"/>
  <c r="F219" i="3"/>
  <c r="N219" i="3" s="1"/>
  <c r="N78" i="3"/>
  <c r="F75" i="3"/>
  <c r="N75" i="3" s="1"/>
  <c r="H23" i="1"/>
  <c r="K36" i="3"/>
  <c r="I157" i="3"/>
  <c r="I159" i="3"/>
  <c r="K28" i="3"/>
  <c r="F28" i="3"/>
  <c r="E43" i="3"/>
  <c r="E51" i="3"/>
  <c r="E87" i="1"/>
  <c r="E72" i="1"/>
  <c r="P17" i="8" l="1"/>
  <c r="E22" i="8"/>
  <c r="P22" i="8" s="1"/>
  <c r="P25" i="8"/>
  <c r="I149" i="6"/>
  <c r="I11" i="6"/>
  <c r="L20" i="6"/>
  <c r="L13" i="6"/>
  <c r="F12" i="5"/>
  <c r="N11" i="5"/>
  <c r="N120" i="1"/>
  <c r="F121" i="1"/>
  <c r="F8" i="7"/>
  <c r="N139" i="1"/>
  <c r="F140" i="1"/>
  <c r="N145" i="1"/>
  <c r="F146" i="1"/>
  <c r="L157" i="3"/>
  <c r="L159" i="3"/>
  <c r="N130" i="1"/>
  <c r="F131" i="1"/>
  <c r="M41" i="6"/>
  <c r="N125" i="1"/>
  <c r="F126" i="1"/>
  <c r="N126" i="1" s="1"/>
  <c r="H13" i="6"/>
  <c r="M15" i="6"/>
  <c r="H20" i="6"/>
  <c r="D159" i="7"/>
  <c r="D157" i="7"/>
  <c r="G20" i="7"/>
  <c r="E152" i="7"/>
  <c r="E149" i="7" s="1"/>
  <c r="E11" i="7" s="1"/>
  <c r="E154" i="7"/>
  <c r="I152" i="7"/>
  <c r="I149" i="7" s="1"/>
  <c r="I11" i="7" s="1"/>
  <c r="I154" i="7"/>
  <c r="F20" i="7"/>
  <c r="F13" i="7"/>
  <c r="P15" i="7"/>
  <c r="G152" i="7"/>
  <c r="G149" i="7" s="1"/>
  <c r="G11" i="7" s="1"/>
  <c r="G154" i="7"/>
  <c r="K11" i="7"/>
  <c r="J20" i="7"/>
  <c r="H149" i="7"/>
  <c r="H11" i="7"/>
  <c r="K25" i="7"/>
  <c r="M164" i="6"/>
  <c r="E162" i="6"/>
  <c r="F16" i="6"/>
  <c r="F8" i="6"/>
  <c r="J16" i="6"/>
  <c r="J8" i="6"/>
  <c r="G16" i="6"/>
  <c r="G8" i="6"/>
  <c r="K16" i="6"/>
  <c r="K8" i="6"/>
  <c r="G13" i="4"/>
  <c r="N13" i="4" s="1"/>
  <c r="N12" i="4"/>
  <c r="H16" i="3"/>
  <c r="H8" i="3"/>
  <c r="M33" i="3"/>
  <c r="M41" i="3"/>
  <c r="M38" i="3" s="1"/>
  <c r="J15" i="3"/>
  <c r="L15" i="3"/>
  <c r="K20" i="3"/>
  <c r="G152" i="3"/>
  <c r="G149" i="3" s="1"/>
  <c r="G11" i="3" s="1"/>
  <c r="G16" i="3" s="1"/>
  <c r="G21" i="3" s="1"/>
  <c r="G26" i="3" s="1"/>
  <c r="G154" i="3"/>
  <c r="H41" i="3"/>
  <c r="H38" i="3" s="1"/>
  <c r="H33" i="3"/>
  <c r="L41" i="3"/>
  <c r="L38" i="3" s="1"/>
  <c r="L33" i="3"/>
  <c r="J41" i="3"/>
  <c r="J38" i="3" s="1"/>
  <c r="J33" i="3"/>
  <c r="N28" i="3"/>
  <c r="F164" i="3"/>
  <c r="N167" i="3"/>
  <c r="M15" i="3"/>
  <c r="F156" i="3"/>
  <c r="N161" i="3"/>
  <c r="N36" i="3"/>
  <c r="F33" i="3"/>
  <c r="F41" i="3"/>
  <c r="K152" i="3"/>
  <c r="K149" i="3" s="1"/>
  <c r="K11" i="3" s="1"/>
  <c r="K154" i="3"/>
  <c r="G15" i="3"/>
  <c r="G8" i="3"/>
  <c r="M152" i="3"/>
  <c r="M149" i="3" s="1"/>
  <c r="M11" i="3" s="1"/>
  <c r="M16" i="3" s="1"/>
  <c r="M21" i="3" s="1"/>
  <c r="M26" i="3" s="1"/>
  <c r="M154" i="3"/>
  <c r="J152" i="3"/>
  <c r="J154" i="3"/>
  <c r="E28" i="3"/>
  <c r="K33" i="3"/>
  <c r="K41" i="3"/>
  <c r="K38" i="3" s="1"/>
  <c r="I152" i="3"/>
  <c r="I149" i="3" s="1"/>
  <c r="I11" i="3" s="1"/>
  <c r="I154" i="3"/>
  <c r="M64" i="1"/>
  <c r="M94" i="1"/>
  <c r="J11" i="7" l="1"/>
  <c r="H25" i="6"/>
  <c r="M20" i="6"/>
  <c r="H18" i="6"/>
  <c r="N131" i="1"/>
  <c r="F132" i="1"/>
  <c r="N132" i="1" s="1"/>
  <c r="N146" i="1"/>
  <c r="F147" i="1"/>
  <c r="N147" i="1" s="1"/>
  <c r="N140" i="1"/>
  <c r="F141" i="1"/>
  <c r="N141" i="1" s="1"/>
  <c r="N121" i="1"/>
  <c r="F122" i="1"/>
  <c r="N122" i="1" s="1"/>
  <c r="I8" i="6"/>
  <c r="I16" i="6"/>
  <c r="L152" i="3"/>
  <c r="L149" i="3" s="1"/>
  <c r="L11" i="3" s="1"/>
  <c r="L154" i="3"/>
  <c r="F13" i="5"/>
  <c r="N13" i="5" s="1"/>
  <c r="N12" i="5"/>
  <c r="L18" i="6"/>
  <c r="L25" i="6"/>
  <c r="L23" i="6" s="1"/>
  <c r="J25" i="7"/>
  <c r="K16" i="7"/>
  <c r="K8" i="7"/>
  <c r="G16" i="7"/>
  <c r="G8" i="7"/>
  <c r="F18" i="7"/>
  <c r="F25" i="7"/>
  <c r="P20" i="7"/>
  <c r="I16" i="7"/>
  <c r="I8" i="7"/>
  <c r="E16" i="7"/>
  <c r="E8" i="7"/>
  <c r="D154" i="7"/>
  <c r="D152" i="7"/>
  <c r="H16" i="7"/>
  <c r="H8" i="7"/>
  <c r="G25" i="7"/>
  <c r="M162" i="6"/>
  <c r="E157" i="6"/>
  <c r="E159" i="6"/>
  <c r="M159" i="6" s="1"/>
  <c r="K21" i="6"/>
  <c r="K13" i="6"/>
  <c r="G21" i="6"/>
  <c r="G13" i="6"/>
  <c r="J21" i="6"/>
  <c r="J13" i="6"/>
  <c r="F21" i="6"/>
  <c r="F13" i="6"/>
  <c r="I16" i="3"/>
  <c r="I8" i="3"/>
  <c r="N33" i="3"/>
  <c r="N156" i="3"/>
  <c r="F151" i="3"/>
  <c r="M20" i="3"/>
  <c r="M13" i="3"/>
  <c r="N164" i="3"/>
  <c r="F162" i="3"/>
  <c r="L20" i="3"/>
  <c r="J11" i="3"/>
  <c r="J149" i="3"/>
  <c r="G20" i="3"/>
  <c r="G13" i="3"/>
  <c r="K8" i="3"/>
  <c r="K16" i="3"/>
  <c r="F38" i="3"/>
  <c r="N38" i="3" s="1"/>
  <c r="N41" i="3"/>
  <c r="M8" i="3"/>
  <c r="K25" i="3"/>
  <c r="J20" i="3"/>
  <c r="H21" i="3"/>
  <c r="H13" i="3"/>
  <c r="M41" i="1"/>
  <c r="M46" i="1" s="1"/>
  <c r="M47" i="1" s="1"/>
  <c r="M48" i="1" s="1"/>
  <c r="J16" i="7" l="1"/>
  <c r="J8" i="7"/>
  <c r="L16" i="3"/>
  <c r="L8" i="3"/>
  <c r="I21" i="6"/>
  <c r="I13" i="6"/>
  <c r="H23" i="6"/>
  <c r="M25" i="6"/>
  <c r="H21" i="7"/>
  <c r="H13" i="7"/>
  <c r="G21" i="7"/>
  <c r="G13" i="7"/>
  <c r="K21" i="7"/>
  <c r="K13" i="7"/>
  <c r="D149" i="7"/>
  <c r="E21" i="7"/>
  <c r="E13" i="7"/>
  <c r="I21" i="7"/>
  <c r="I13" i="7"/>
  <c r="F23" i="7"/>
  <c r="P25" i="7"/>
  <c r="F26" i="6"/>
  <c r="F23" i="6" s="1"/>
  <c r="F18" i="6"/>
  <c r="J26" i="6"/>
  <c r="J23" i="6" s="1"/>
  <c r="J18" i="6"/>
  <c r="G26" i="6"/>
  <c r="G23" i="6" s="1"/>
  <c r="G18" i="6"/>
  <c r="K26" i="6"/>
  <c r="K23" i="6" s="1"/>
  <c r="K18" i="6"/>
  <c r="M157" i="6"/>
  <c r="E152" i="6"/>
  <c r="E154" i="6"/>
  <c r="M154" i="6" s="1"/>
  <c r="G25" i="3"/>
  <c r="G23" i="3" s="1"/>
  <c r="G18" i="3"/>
  <c r="J16" i="3"/>
  <c r="J8" i="3"/>
  <c r="L25" i="3"/>
  <c r="M25" i="3"/>
  <c r="M23" i="3" s="1"/>
  <c r="M18" i="3"/>
  <c r="F10" i="3"/>
  <c r="N151" i="3"/>
  <c r="I21" i="3"/>
  <c r="I13" i="3"/>
  <c r="H26" i="3"/>
  <c r="H23" i="3" s="1"/>
  <c r="H18" i="3"/>
  <c r="J25" i="3"/>
  <c r="K21" i="3"/>
  <c r="K13" i="3"/>
  <c r="N162" i="3"/>
  <c r="F157" i="3"/>
  <c r="F159" i="3"/>
  <c r="N159" i="3" s="1"/>
  <c r="M14" i="1"/>
  <c r="H95" i="1"/>
  <c r="N95" i="1" s="1"/>
  <c r="L94" i="1"/>
  <c r="K94" i="1"/>
  <c r="J94" i="1"/>
  <c r="I94" i="1"/>
  <c r="H94" i="1"/>
  <c r="G94" i="1"/>
  <c r="F94" i="1"/>
  <c r="N94" i="1" s="1"/>
  <c r="J21" i="7" l="1"/>
  <c r="J13" i="7"/>
  <c r="I26" i="6"/>
  <c r="I23" i="6" s="1"/>
  <c r="I18" i="6"/>
  <c r="L21" i="3"/>
  <c r="L13" i="3"/>
  <c r="I26" i="7"/>
  <c r="I23" i="7" s="1"/>
  <c r="I18" i="7"/>
  <c r="E26" i="7"/>
  <c r="E23" i="7" s="1"/>
  <c r="E18" i="7"/>
  <c r="K26" i="7"/>
  <c r="K23" i="7" s="1"/>
  <c r="K18" i="7"/>
  <c r="G26" i="7"/>
  <c r="G23" i="7" s="1"/>
  <c r="G18" i="7"/>
  <c r="H26" i="7"/>
  <c r="H23" i="7" s="1"/>
  <c r="H18" i="7"/>
  <c r="D11" i="7"/>
  <c r="M152" i="6"/>
  <c r="E149" i="6"/>
  <c r="N157" i="3"/>
  <c r="F152" i="3"/>
  <c r="F154" i="3"/>
  <c r="N154" i="3" s="1"/>
  <c r="I26" i="3"/>
  <c r="I23" i="3" s="1"/>
  <c r="I18" i="3"/>
  <c r="K26" i="3"/>
  <c r="K23" i="3" s="1"/>
  <c r="K18" i="3"/>
  <c r="N10" i="3"/>
  <c r="F15" i="3"/>
  <c r="J21" i="3"/>
  <c r="J13" i="3"/>
  <c r="M10" i="1"/>
  <c r="M11" i="1" s="1"/>
  <c r="M12" i="1" s="1"/>
  <c r="M13" i="1" s="1"/>
  <c r="M15" i="1"/>
  <c r="M16" i="1" s="1"/>
  <c r="E95" i="1"/>
  <c r="E94" i="1"/>
  <c r="I64" i="1"/>
  <c r="K64" i="1"/>
  <c r="L64" i="1"/>
  <c r="F31" i="1"/>
  <c r="G31" i="1"/>
  <c r="G17" i="1" s="1"/>
  <c r="G20" i="1" s="1"/>
  <c r="G22" i="1" s="1"/>
  <c r="G23" i="1" s="1"/>
  <c r="J26" i="7" l="1"/>
  <c r="J23" i="7" s="1"/>
  <c r="J18" i="7"/>
  <c r="F17" i="1"/>
  <c r="N31" i="1"/>
  <c r="L26" i="3"/>
  <c r="L23" i="3" s="1"/>
  <c r="L18" i="3"/>
  <c r="N64" i="1"/>
  <c r="D16" i="7"/>
  <c r="P11" i="7"/>
  <c r="D8" i="7"/>
  <c r="P8" i="7" s="1"/>
  <c r="M149" i="6"/>
  <c r="E11" i="6"/>
  <c r="J26" i="3"/>
  <c r="J23" i="3" s="1"/>
  <c r="J18" i="3"/>
  <c r="N152" i="3"/>
  <c r="F149" i="3"/>
  <c r="F20" i="3"/>
  <c r="N15" i="3"/>
  <c r="E31" i="1"/>
  <c r="E36" i="1"/>
  <c r="E49" i="1"/>
  <c r="E59" i="1"/>
  <c r="E69" i="1"/>
  <c r="E79" i="1"/>
  <c r="E89" i="1"/>
  <c r="E24" i="1"/>
  <c r="E54" i="1"/>
  <c r="E64" i="1"/>
  <c r="E74" i="1"/>
  <c r="E84" i="1"/>
  <c r="E106" i="1"/>
  <c r="J41" i="1"/>
  <c r="J46" i="1" s="1"/>
  <c r="J47" i="1" s="1"/>
  <c r="J48" i="1" s="1"/>
  <c r="L41" i="1"/>
  <c r="L46" i="1" s="1"/>
  <c r="L47" i="1" s="1"/>
  <c r="L48" i="1" s="1"/>
  <c r="K41" i="1"/>
  <c r="K46" i="1" s="1"/>
  <c r="K47" i="1" s="1"/>
  <c r="K48" i="1" s="1"/>
  <c r="F41" i="1"/>
  <c r="I41" i="1"/>
  <c r="I46" i="1" s="1"/>
  <c r="I47" i="1" s="1"/>
  <c r="I48" i="1" s="1"/>
  <c r="G41" i="1"/>
  <c r="G46" i="1" s="1"/>
  <c r="G47" i="1" s="1"/>
  <c r="G48" i="1" s="1"/>
  <c r="H41" i="1"/>
  <c r="H14" i="1" l="1"/>
  <c r="H15" i="1" s="1"/>
  <c r="H46" i="1"/>
  <c r="H47" i="1" s="1"/>
  <c r="H48" i="1" s="1"/>
  <c r="N41" i="1"/>
  <c r="F46" i="1"/>
  <c r="N17" i="1"/>
  <c r="F20" i="1"/>
  <c r="P16" i="7"/>
  <c r="D21" i="7"/>
  <c r="D13" i="7"/>
  <c r="P13" i="7" s="1"/>
  <c r="M11" i="6"/>
  <c r="E8" i="6"/>
  <c r="M8" i="6" s="1"/>
  <c r="E16" i="6"/>
  <c r="N149" i="3"/>
  <c r="F11" i="3"/>
  <c r="N20" i="3"/>
  <c r="F25" i="3"/>
  <c r="H10" i="1"/>
  <c r="E44" i="1"/>
  <c r="E17" i="1"/>
  <c r="E20" i="1"/>
  <c r="E41" i="1"/>
  <c r="J14" i="1"/>
  <c r="I14" i="1"/>
  <c r="L14" i="1"/>
  <c r="K14" i="1"/>
  <c r="G14" i="1"/>
  <c r="F22" i="1" l="1"/>
  <c r="N20" i="1"/>
  <c r="N46" i="1"/>
  <c r="F47" i="1"/>
  <c r="D26" i="7"/>
  <c r="P21" i="7"/>
  <c r="D18" i="7"/>
  <c r="P18" i="7" s="1"/>
  <c r="E21" i="6"/>
  <c r="M16" i="6"/>
  <c r="E13" i="6"/>
  <c r="M13" i="6" s="1"/>
  <c r="N25" i="3"/>
  <c r="F16" i="3"/>
  <c r="N11" i="3"/>
  <c r="F8" i="3"/>
  <c r="N8" i="3" s="1"/>
  <c r="H11" i="1"/>
  <c r="H16" i="1"/>
  <c r="L10" i="1"/>
  <c r="L11" i="1" s="1"/>
  <c r="L12" i="1" s="1"/>
  <c r="L13" i="1" s="1"/>
  <c r="L15" i="1"/>
  <c r="L16" i="1" s="1"/>
  <c r="J10" i="1"/>
  <c r="J11" i="1" s="1"/>
  <c r="J12" i="1" s="1"/>
  <c r="J13" i="1" s="1"/>
  <c r="J15" i="1"/>
  <c r="J16" i="1" s="1"/>
  <c r="K10" i="1"/>
  <c r="K11" i="1" s="1"/>
  <c r="K12" i="1" s="1"/>
  <c r="K13" i="1" s="1"/>
  <c r="K15" i="1"/>
  <c r="K16" i="1" s="1"/>
  <c r="I10" i="1"/>
  <c r="I11" i="1" s="1"/>
  <c r="I12" i="1" s="1"/>
  <c r="I13" i="1" s="1"/>
  <c r="I15" i="1"/>
  <c r="I16" i="1" s="1"/>
  <c r="G10" i="1"/>
  <c r="G11" i="1" s="1"/>
  <c r="G12" i="1" s="1"/>
  <c r="G13" i="1" s="1"/>
  <c r="G15" i="1"/>
  <c r="G16" i="1" s="1"/>
  <c r="F14" i="1"/>
  <c r="N14" i="1" s="1"/>
  <c r="E42" i="2"/>
  <c r="E41" i="2" s="1"/>
  <c r="E39" i="2"/>
  <c r="E38" i="2" s="1"/>
  <c r="E33" i="2"/>
  <c r="E32" i="2" s="1"/>
  <c r="E29" i="2"/>
  <c r="E28" i="2" s="1"/>
  <c r="E15" i="2"/>
  <c r="E9" i="2"/>
  <c r="G30" i="2"/>
  <c r="G31" i="2"/>
  <c r="G34" i="2"/>
  <c r="G35" i="2"/>
  <c r="G36" i="2"/>
  <c r="G37" i="2"/>
  <c r="G40" i="2"/>
  <c r="G43" i="2"/>
  <c r="G10" i="2"/>
  <c r="G11" i="2"/>
  <c r="G12" i="2"/>
  <c r="G13" i="2"/>
  <c r="G14" i="2"/>
  <c r="G16" i="2"/>
  <c r="G17" i="2"/>
  <c r="G18" i="2"/>
  <c r="G19" i="2"/>
  <c r="G20" i="2"/>
  <c r="G22" i="2"/>
  <c r="G23" i="2"/>
  <c r="G24" i="2"/>
  <c r="G25" i="2"/>
  <c r="F23" i="1" l="1"/>
  <c r="N23" i="1" s="1"/>
  <c r="N22" i="1"/>
  <c r="N47" i="1"/>
  <c r="F48" i="1"/>
  <c r="N48" i="1" s="1"/>
  <c r="P26" i="7"/>
  <c r="D23" i="7"/>
  <c r="P23" i="7" s="1"/>
  <c r="E18" i="6"/>
  <c r="M18" i="6" s="1"/>
  <c r="M21" i="6"/>
  <c r="E26" i="6"/>
  <c r="N16" i="3"/>
  <c r="F21" i="3"/>
  <c r="F13" i="3"/>
  <c r="N13" i="3" s="1"/>
  <c r="H12" i="1"/>
  <c r="F10" i="1"/>
  <c r="F15" i="1"/>
  <c r="E14" i="1"/>
  <c r="E26" i="2"/>
  <c r="E44" i="2"/>
  <c r="H42" i="2"/>
  <c r="H41" i="2" s="1"/>
  <c r="I41" i="2" s="1"/>
  <c r="H39" i="2"/>
  <c r="H38" i="2" s="1"/>
  <c r="H33" i="2"/>
  <c r="H32" i="2" s="1"/>
  <c r="I32" i="2" s="1"/>
  <c r="H29" i="2"/>
  <c r="H28" i="2" s="1"/>
  <c r="F29" i="2"/>
  <c r="G29" i="2" s="1"/>
  <c r="I30" i="2"/>
  <c r="I31" i="2"/>
  <c r="I33" i="2"/>
  <c r="I34" i="2"/>
  <c r="I35" i="2"/>
  <c r="I36" i="2"/>
  <c r="I37" i="2"/>
  <c r="I40" i="2"/>
  <c r="I43" i="2"/>
  <c r="I10" i="2"/>
  <c r="I11" i="2"/>
  <c r="I12" i="2"/>
  <c r="I13" i="2"/>
  <c r="I14" i="2"/>
  <c r="I17" i="2"/>
  <c r="I18" i="2"/>
  <c r="I19" i="2"/>
  <c r="I20" i="2"/>
  <c r="I22" i="2"/>
  <c r="I23" i="2"/>
  <c r="I24" i="2"/>
  <c r="I25" i="2"/>
  <c r="H16" i="2"/>
  <c r="I16" i="2" s="1"/>
  <c r="H9" i="2"/>
  <c r="J30" i="2"/>
  <c r="J31" i="2"/>
  <c r="J34" i="2"/>
  <c r="J35" i="2"/>
  <c r="J36" i="2"/>
  <c r="J37" i="2"/>
  <c r="J40" i="2"/>
  <c r="J43" i="2"/>
  <c r="J10" i="2"/>
  <c r="J11" i="2"/>
  <c r="J12" i="2"/>
  <c r="J13" i="2"/>
  <c r="J14" i="2"/>
  <c r="J17" i="2"/>
  <c r="J18" i="2"/>
  <c r="J19" i="2"/>
  <c r="J20" i="2"/>
  <c r="J22" i="2"/>
  <c r="J23" i="2"/>
  <c r="J24" i="2"/>
  <c r="J25" i="2"/>
  <c r="F42" i="2"/>
  <c r="G42" i="2" s="1"/>
  <c r="F39" i="2"/>
  <c r="F33" i="2"/>
  <c r="F15" i="2"/>
  <c r="G15" i="2" s="1"/>
  <c r="F9" i="2"/>
  <c r="J16" i="2" l="1"/>
  <c r="M26" i="6"/>
  <c r="E23" i="6"/>
  <c r="M23" i="6" s="1"/>
  <c r="N21" i="3"/>
  <c r="F26" i="3"/>
  <c r="F18" i="3"/>
  <c r="N18" i="3" s="1"/>
  <c r="F16" i="1"/>
  <c r="N16" i="1" s="1"/>
  <c r="N15" i="1"/>
  <c r="F11" i="1"/>
  <c r="N10" i="1"/>
  <c r="H13" i="1"/>
  <c r="H15" i="2"/>
  <c r="I15" i="2" s="1"/>
  <c r="I42" i="2"/>
  <c r="I39" i="2"/>
  <c r="F28" i="2"/>
  <c r="G28" i="2" s="1"/>
  <c r="J15" i="2"/>
  <c r="F26" i="2"/>
  <c r="G9" i="2"/>
  <c r="F38" i="2"/>
  <c r="G38" i="2" s="1"/>
  <c r="G39" i="2"/>
  <c r="J9" i="2"/>
  <c r="J42" i="2"/>
  <c r="J39" i="2"/>
  <c r="I9" i="2"/>
  <c r="J38" i="2"/>
  <c r="F32" i="2"/>
  <c r="G32" i="2" s="1"/>
  <c r="G33" i="2"/>
  <c r="F41" i="2"/>
  <c r="J41" i="2" s="1"/>
  <c r="J33" i="2"/>
  <c r="L9" i="2"/>
  <c r="J28" i="2"/>
  <c r="H44" i="2"/>
  <c r="I28" i="2"/>
  <c r="J29" i="2"/>
  <c r="I29" i="2"/>
  <c r="I38" i="2"/>
  <c r="L15" i="2" l="1"/>
  <c r="H26" i="2"/>
  <c r="N26" i="3"/>
  <c r="F23" i="3"/>
  <c r="N23" i="3" s="1"/>
  <c r="F12" i="1"/>
  <c r="N11" i="1"/>
  <c r="F44" i="2"/>
  <c r="G44" i="2" s="1"/>
  <c r="G41" i="2"/>
  <c r="J32" i="2"/>
  <c r="G26" i="2"/>
  <c r="F45" i="2"/>
  <c r="G45" i="2" s="1"/>
  <c r="L26" i="2"/>
  <c r="J44" i="2"/>
  <c r="I44" i="2"/>
  <c r="I26" i="2" l="1"/>
  <c r="J26" i="2"/>
  <c r="H45" i="2"/>
  <c r="I45" i="2" s="1"/>
  <c r="F13" i="1"/>
  <c r="N13" i="1" s="1"/>
  <c r="N12" i="1"/>
  <c r="J45" i="2"/>
  <c r="H107" i="1"/>
  <c r="N107" i="1" s="1"/>
  <c r="E107" i="1" l="1"/>
</calcChain>
</file>

<file path=xl/sharedStrings.xml><?xml version="1.0" encoding="utf-8"?>
<sst xmlns="http://schemas.openxmlformats.org/spreadsheetml/2006/main" count="1737" uniqueCount="191">
  <si>
    <t>№ п/п</t>
  </si>
  <si>
    <t>Проект</t>
  </si>
  <si>
    <t>1.</t>
  </si>
  <si>
    <t>1.1.</t>
  </si>
  <si>
    <t>1.2.</t>
  </si>
  <si>
    <t>Обеспечение деятельности Главы Мишелевского муниципального образования</t>
  </si>
  <si>
    <t>Заработная плата</t>
  </si>
  <si>
    <t>Начисления на выплаты по оплате труда</t>
  </si>
  <si>
    <t>Иные выплаты персоналу, за исключением фонда оплаты труда</t>
  </si>
  <si>
    <t>Обеспечение деятельности администрации Мишелевского муниципального образования</t>
  </si>
  <si>
    <t>2.</t>
  </si>
  <si>
    <t>2.1.</t>
  </si>
  <si>
    <t>2.2.</t>
  </si>
  <si>
    <t>Закупка товаров, работ, услуг в сфере информационно-коммуникационных технологий</t>
  </si>
  <si>
    <t>2.3.</t>
  </si>
  <si>
    <t>Прочая закупка товаров, работ и услуг для государственных (муниципальных) нужд</t>
  </si>
  <si>
    <t>2.4.</t>
  </si>
  <si>
    <t>2.5.</t>
  </si>
  <si>
    <t>Резервные средства (резервный фонд администрации)</t>
  </si>
  <si>
    <t>Уплата налогов, сборов и иных платежей</t>
  </si>
  <si>
    <t>Опубликование правовых актов Думы, администрации, иной информации в официальных изданиях</t>
  </si>
  <si>
    <t>2.6.</t>
  </si>
  <si>
    <t>2.7.</t>
  </si>
  <si>
    <t>Иные межбюджетные трансферты</t>
  </si>
  <si>
    <t>2.8.</t>
  </si>
  <si>
    <t>Всего по подпрограмме:</t>
  </si>
  <si>
    <t>Фонд оплаты труда государственных (муниципальных) органов</t>
  </si>
  <si>
    <t>1.3.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</si>
  <si>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</si>
  <si>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Исполнение судебных актов</t>
  </si>
  <si>
    <t>3.</t>
  </si>
  <si>
    <t>3.1.</t>
  </si>
  <si>
    <t>2.9.</t>
  </si>
  <si>
    <t>2.10.</t>
  </si>
  <si>
    <t>№</t>
  </si>
  <si>
    <t>п/п</t>
  </si>
  <si>
    <t>Наименование подпрограммы, основного</t>
  </si>
  <si>
    <t>мероприятия, мероприятия</t>
  </si>
  <si>
    <t>Заложено в бюджет на финансирование мероприятий (кассовые расходы)</t>
  </si>
  <si>
    <t>Фактическое выполнение мероприятий (фактические расходы)</t>
  </si>
  <si>
    <t>в т.ч. кредиторская задолженность за отчетный период, тыс. руб.</t>
  </si>
  <si>
    <t>тыс. руб.</t>
  </si>
  <si>
    <t>в % от предусмотренного муниципальной программой</t>
  </si>
  <si>
    <t>%</t>
  </si>
  <si>
    <t>6=ст.5/ст.2*100%</t>
  </si>
  <si>
    <t>7=ст.5/ст.3*100%</t>
  </si>
  <si>
    <t>Подпрограмма 1. «Обеспечение деятельности органов местного самоуправления Усольского районного муниципального образования на 2017-2020 годы»</t>
  </si>
  <si>
    <t>Итого по подпрограмме 1</t>
  </si>
  <si>
    <t>Итого по подпрограмме 2</t>
  </si>
  <si>
    <t>увеличение бюджетных средств в связи с увеличением районного фонда финансовой поддержки поселений, а так же в связи с объединением территорий (переданные полномочия)</t>
  </si>
  <si>
    <t>Итого по муниципальной программе</t>
  </si>
  <si>
    <t>91 569,47</t>
  </si>
  <si>
    <t>Подпрограмма 2. «Повышение качества муниципального управления в Мишелевском муниципальном образовании на 2015 - 2020 годы»</t>
  </si>
  <si>
    <t>Повышение эффективности выполнения муниципальных функций и оказания муниципальных услуг</t>
  </si>
  <si>
    <t>1.1.1.</t>
  </si>
  <si>
    <t>Приобретение и обновление программного обеспечения, обслуживание сайта, продление домена</t>
  </si>
  <si>
    <t>1.1.2.</t>
  </si>
  <si>
    <t>Приобретение компьютеров, оргтехники</t>
  </si>
  <si>
    <t>Обеспечение деятельности в области строительства, архитектуры и градостроительства</t>
  </si>
  <si>
    <t>2.1.1.</t>
  </si>
  <si>
    <t>Выполнение кадастровых работ, проведение оценки муниципального имущества</t>
  </si>
  <si>
    <t>2.1.2.</t>
  </si>
  <si>
    <t>Внесение изменений в правила землепользования и застройки Мишелевского муниципального образования</t>
  </si>
  <si>
    <t>2.1.3.</t>
  </si>
  <si>
    <t>Разработка местных нормативов градостроительного проектирования Мишелевского муниципального образования</t>
  </si>
  <si>
    <t>2.1.4.</t>
  </si>
  <si>
    <t>Межевание земельных участков</t>
  </si>
  <si>
    <t xml:space="preserve">Развитие муниципальной службы в Мишелевском муниципальном образовании </t>
  </si>
  <si>
    <t>3.1.1.</t>
  </si>
  <si>
    <t>Повышение квалификации работников администрации</t>
  </si>
  <si>
    <t>4.</t>
  </si>
  <si>
    <t>Управление муниципальным долгом</t>
  </si>
  <si>
    <t>4.1.</t>
  </si>
  <si>
    <t>Организация и осуществление муниципальных заимствований и исполнение обязательств по ним</t>
  </si>
  <si>
    <t>4.1.1.</t>
  </si>
  <si>
    <t>Обслуживание муниципального долга</t>
  </si>
  <si>
    <r>
      <t xml:space="preserve">Предусмотрено муниципальной программой </t>
    </r>
    <r>
      <rPr>
        <sz val="11"/>
        <color rgb="FFFF0000"/>
        <rFont val="Times New Roman"/>
        <family val="1"/>
        <charset val="204"/>
      </rPr>
      <t>в первоначальной редакции</t>
    </r>
    <r>
      <rPr>
        <sz val="11"/>
        <rFont val="Times New Roman"/>
        <family val="1"/>
        <charset val="204"/>
      </rPr>
      <t>, тыс. руб.</t>
    </r>
  </si>
  <si>
    <t>-</t>
  </si>
  <si>
    <t>Всего</t>
  </si>
  <si>
    <t>Источники финансирования</t>
  </si>
  <si>
    <t>Областной бюджет</t>
  </si>
  <si>
    <t>местный бюджет</t>
  </si>
  <si>
    <t>Иные источники финансирования</t>
  </si>
  <si>
    <t>Итого:</t>
  </si>
  <si>
    <t>Федеральный бюджет</t>
  </si>
  <si>
    <t>ВСЕГО:</t>
  </si>
  <si>
    <t>Обслуживание государственного и муниципального долга</t>
  </si>
  <si>
    <t xml:space="preserve"> Мишелевского муниципального образования" на 2015-2022 годы</t>
  </si>
  <si>
    <t>Ответсвенный исполнитель , соисполнители, участники, исполнители мероприятий</t>
  </si>
  <si>
    <t>Наименование программы , подпрограммы, ведомственой целевой программы, основного мероприятия</t>
  </si>
  <si>
    <t>Березкова Е.Н., начальник отдела финансов, экономики и муниципальных закупок</t>
  </si>
  <si>
    <t>1. Муниципальная программа "Обеспечение эффективности управления в Мишелевском муниципальном образовании на 2015-2022 годы"</t>
  </si>
  <si>
    <t>1.1. Подпрограмма "Обеспечение деятельности органов местного самоуправления Мишелевского муниципального образования на 2015-2022 годы"</t>
  </si>
  <si>
    <t>2.1. Подпрограмма "Повышение качества муниципального управления в Мишелевском муниципальном образовании на 2015-2022 годы"</t>
  </si>
  <si>
    <t>1.1.1. Обеспечение деятельности Главы Мишелевского муниципального образования</t>
  </si>
  <si>
    <t>1.1.2. Обеспечение деятельности администрации Мишелевского муниципального образования</t>
  </si>
  <si>
    <t>2.1.1. Повышение эффективности выполнения муниципальных функций оказания муниципальных услуг</t>
  </si>
  <si>
    <t xml:space="preserve"> Приобретение и обновление программного обеспечения, обслуживания сайта, продление домена</t>
  </si>
  <si>
    <t xml:space="preserve"> Приобретение компьютеров, оргтехники</t>
  </si>
  <si>
    <t xml:space="preserve">2.1.2. Обеспечение деятельности в области строительства, архитектуры и градостроительства </t>
  </si>
  <si>
    <t>Прочая закупка товаров, работ и услуг для государственных (муниципальных) нужд ( в т.ч.):</t>
  </si>
  <si>
    <t>2.1.3. Развитие муниципальной службы в Мишелевском муниципальном образовании</t>
  </si>
  <si>
    <t>Прочая закупка товаров, работ и услуг для государственных (муниципальных) нужд:</t>
  </si>
  <si>
    <t>повышение квалификации работников администрации</t>
  </si>
  <si>
    <t>2.1.4. Управление муниципальным долгом</t>
  </si>
  <si>
    <t>Организация и осуществление муниципальных заимствований и исполнение обязательств по ним:</t>
  </si>
  <si>
    <t>обслуживание муниципального долга</t>
  </si>
  <si>
    <t>ВСЕГО ПО ПРОГРАММЕ:</t>
  </si>
  <si>
    <t>Ответственный исполнитель - Березкова Е.Н., начальник отдела финансов, экономики и муниципальных закупок</t>
  </si>
  <si>
    <t>Соисполнитель - Администрация городского поселения Мишелевского муниципального образования</t>
  </si>
  <si>
    <t>Участник -Администрация городского поселения Мишелевского муниципального образования</t>
  </si>
  <si>
    <t>Отвественный исполнитель - Березкова Е.Н., начальник отдела финансов, экономики и муниципальных закупок</t>
  </si>
  <si>
    <t>Ответственный исполнитлеь - Березкова Е.Н., начальник отдела финансов, экономики и муниципальных закупок</t>
  </si>
  <si>
    <t>Участник - Администрация городского поселения Мишелевского муниципального образования</t>
  </si>
  <si>
    <t>Исполнитель мероприятия - Администрация городского поселения Мишелевского муниципального образования</t>
  </si>
  <si>
    <t>Исполнитель мероприятия -Администрация городского поселения Мишелевского муниципального образования</t>
  </si>
  <si>
    <t>Исполнитель мероприятий -Администрация городского поселения Мишелевского муниципального образования</t>
  </si>
  <si>
    <t>Исполнитель мероприятий - Администрация городского поселения Мишелевского муниципального образования</t>
  </si>
  <si>
    <t>Исполнитель мероприятий  - Администрация городского поселения Мишелевского муниципального образования</t>
  </si>
  <si>
    <t xml:space="preserve">выполнение кадстровых работ, проведение оценки муниципального имущества </t>
  </si>
  <si>
    <t>внесение изменений в генеральный план, правила землепользованич и застройки Мишелевского муниципального образования</t>
  </si>
  <si>
    <t>разработка местных нормативов градостроительного проектирования Мишелевского муниципального образования</t>
  </si>
  <si>
    <t>межевание земельных участков</t>
  </si>
  <si>
    <t xml:space="preserve">Ресурсное обеспечение реализации муниципальной программы "Обеспечение эффективности управления в Мишелевском муниципальном образовании на 2015-2022 годы" за счет средств бюджета городского поселения Мишелевского  муниципального образования </t>
  </si>
  <si>
    <t>Наименование мероприятия</t>
  </si>
  <si>
    <t>Начальник отдела финансов, экономики и муниципальных закупок</t>
  </si>
  <si>
    <t>за счет всех источников финансирования</t>
  </si>
  <si>
    <t>Ответственный исполнитель, соисполнители, участники, исполнители мероприятия</t>
  </si>
  <si>
    <t>Всего, в том числе:</t>
  </si>
  <si>
    <t>Ответстный исполнитель программы - Березкова Е.Н., начальник отдела финансов, экономики и муниципальных закупок</t>
  </si>
  <si>
    <t>Федеральный бюджет (ФБ)</t>
  </si>
  <si>
    <t>Областной бюджет (ОБ)</t>
  </si>
  <si>
    <t>местный бюджет (МБ)</t>
  </si>
  <si>
    <t>Иные источники финансирования (ИИ)</t>
  </si>
  <si>
    <t>Местный бюджет (МБ)</t>
  </si>
  <si>
    <t>всего, в том числе:</t>
  </si>
  <si>
    <t>итого:</t>
  </si>
  <si>
    <t>Иные источники финансирования  (ИИ)</t>
  </si>
  <si>
    <t>Иные источники   финансирования(ИИ)</t>
  </si>
  <si>
    <t>2.1.1.  Повышение эффективности выполнения муниципальных функций и оказания муниципальных услуг</t>
  </si>
  <si>
    <t>Приобретение и обновление программного обеспечения, обслуживание сайта, пробление домена</t>
  </si>
  <si>
    <t>2.1.2. Обеспечение деятельности в области строительства, архитектуры и градостроительства</t>
  </si>
  <si>
    <t xml:space="preserve">  муниципальной программы "Обеспечение эффективности управления в Мишелевском муниципальном образовании на 2015-2022 годы" </t>
  </si>
  <si>
    <t>Прогнозная (справочная) оценка ресурсного обеспечения реализации</t>
  </si>
  <si>
    <t>1. Подпрограмма "Обеспечение деятельности органов местного самоуправления Мишелевского муниципального образования на 2015-2022 годы"</t>
  </si>
  <si>
    <t xml:space="preserve">Ресурсное обеспечение реализации муниципальной подпрограммы  "Обеспечение деятельности органов местного самоуправления Мишелевского муниципального образования на 2015-2022 годы" за счет средств бюджета городского поселения Мишелевского  муниципального образования </t>
  </si>
  <si>
    <t>1.1. Обеспечение деятельности Главы Мишелевского муниципального образования</t>
  </si>
  <si>
    <t>1.2. Обеспечение деятельности администрации Мишелевского муниципального образования</t>
  </si>
  <si>
    <t>2.119:1411. Подпрограмма "Повышение качества муниципального управления в Мишелевском муниципальном образовании на 2015-2022 годы"</t>
  </si>
  <si>
    <t xml:space="preserve">Ресурсное обеспечение реализации муниципальной подпрограммы "Повышение качества муниципального управления в Мишелевском муниципальном образовании на 2015-2022 годы"за счет средств бюджета городского поселения Мишелевского  муниципального образования </t>
  </si>
  <si>
    <t>1.1. Повышение эффективности выполнения муниципальных функций оказания муниципальных услуг</t>
  </si>
  <si>
    <t>1. Подпрограмма "Повышение качества муниципального управления в Мишелевском муниципальном образовании на 2015-2022 годы"</t>
  </si>
  <si>
    <t xml:space="preserve">1.2. Обеспечение деятельности в области строительства, архитектуры и градостроительства </t>
  </si>
  <si>
    <t>1.3. Развитие муниципальной службы в Мишелевском муниципальном образовании</t>
  </si>
  <si>
    <t>1.4. Управление муниципальным долгом</t>
  </si>
  <si>
    <t>1.Подпрограмма "Обеспечение деятельности органов местного самоуправления Мишелевского муниципального образования на 2015-2022 годы"</t>
  </si>
  <si>
    <t xml:space="preserve">  муниципальной подпрограммы "Обеспечение деятельности органов местного самоуправления Мишелевского муниципального образования на 2015-2022 годы" за счет всех источников финансирования</t>
  </si>
  <si>
    <t>Приложение № 2                                                                                           к  постановлению администрации городского поселения Мишелевского муниципального образования                                                                                                                                       от ______________ № _________</t>
  </si>
  <si>
    <t>Приложение № 5                                                                                            к  постановлению администрации городского поселения Мишелевского муниципального образования                                                                                                                                       от ______________ № _________</t>
  </si>
  <si>
    <t>Приложение № 6                                                                                            к  постановлению администрации городского поселения Мишелевского муниципального обрахзования                                                                                                                                       от ____________________ № _________</t>
  </si>
  <si>
    <t>Приложение № 3                                                                                            к  постановлению администрации городского поселения Мишелевского муниципального образования                                                                                                                                       от ____________________ № _________</t>
  </si>
  <si>
    <t>Приложение № 9                                                                                            к  постановлению администрации городского поселения Мишелевского муниципального обрахзования                                                                                                                                       от ____________________ № _________</t>
  </si>
  <si>
    <t>Ответстный исполнитель программы -Яшкина Н.Н. -ведущий специалист по экономической политике</t>
  </si>
  <si>
    <t xml:space="preserve">Проведение, в том числе совместно с органами районной администрации и центром занятости населения, семинаров на территории Мишелевского муниципального образования по актуальным вопросам развития и поддержки малого предпринимательства, содействия самозанятости </t>
  </si>
  <si>
    <t>Ответстный исполнитель программы -Яшкина Н.Н. -ведущий специалист по экономической политике       Участник - Администрация городского поселения Мишелевского муниципального образования</t>
  </si>
  <si>
    <t>Местный бюджет</t>
  </si>
  <si>
    <t>2026 год</t>
  </si>
  <si>
    <t>2021 год</t>
  </si>
  <si>
    <t>2022 год</t>
  </si>
  <si>
    <t>2023 год</t>
  </si>
  <si>
    <t>2024 год</t>
  </si>
  <si>
    <t>2025 год</t>
  </si>
  <si>
    <t xml:space="preserve">  муниципальной программы «Поддержка и развитие малого и среднего предпринимательства на территории Мишелевского муниципального образования" на 2021-2026 годы за счет всех источников финансирования</t>
  </si>
  <si>
    <t xml:space="preserve">Приложение №  1 к муниципальной программе "Поддержка и развитие малого и среднего предпринимательства на территории Мишелевского муниципального образования" на 2021-2026 годы                                                                                                </t>
  </si>
  <si>
    <t xml:space="preserve">Оказание финансовой поддержки в реализации  бизнес-проектов в приоритетных видах деятельности </t>
  </si>
  <si>
    <t>Участник - Администрация  Мишелевского муниципального образования</t>
  </si>
  <si>
    <t>Ответстный исполнитель программы -Яшкина Н.Н. -ведущий специалист по экономической политике         Участник - Администрация  Мишелевского муниципального образования</t>
  </si>
  <si>
    <t>Ответстный исполнитель программы -Яшкина Н.Н. -ведущий специалист по экономической политике        Участник - Администрация  Мишелевского муниципального образования</t>
  </si>
  <si>
    <t>Ответстный исполнитель программы -Яшкина Н.Н. -ведущий специалист по экономической политике        Участник - Администрация Мишелевского муниципального образования</t>
  </si>
  <si>
    <t>1. Подпрограмма «Поддержка и развитие малого и среднего предпринимательства на территории Мишелевского муниципального образования" на 2021-2026 годы</t>
  </si>
  <si>
    <t xml:space="preserve">Приложение №  2 к муниципальной программе "Поддержка и развитие малого и среднего предпринимательства на территории Мишелевского муниципального образования" на 2021-2026 годы                                                                                              </t>
  </si>
  <si>
    <t>Мероприятие 1.1.«Подготовка и актуализация реестров неиспользуемого имущества и земель»</t>
  </si>
  <si>
    <t>Мероприятие 1.2.«Расширение информационной поддержки граждан по вопросам организации бизнеса и субъектов малого и среднего предпринимательства»</t>
  </si>
  <si>
    <t>Мероприятие 1.4. «Участие в выставочно-ярмарочных мероприятиях с участием субъектов малого и среднего предпринимательства, самозанятых граждан»</t>
  </si>
  <si>
    <t>Мероприятие 1.3.«Организация участия в  конкурсе «Лучший предприниматель Усольского района»</t>
  </si>
  <si>
    <t>Мероприятие 1.5. "Организация и проведение мероприятий, направленных на содействие развитию предпринимательства, выявление и поощрение лучших предприятий."</t>
  </si>
  <si>
    <t xml:space="preserve">Мероприятие 1.7.«Организация участия в  районом конкурсе на лучшее новогоднее оформление среди предприятий потребительского рынка » </t>
  </si>
  <si>
    <t>Мероприятие 1.6.«Организация и проведение конкурса на лучшее новогоднее оформление среди предприятий потребительского рынка на территории ММО»</t>
  </si>
  <si>
    <t>Мероприятие 1.8."Обеспечение участия Координационного Совета по развитию малого и среднего предпринимательства при администрации Мишелевского муниципального образования в разработке и предварительной экспертизе нормативных правовых документов, регулирующих предпринимательскую деятельность на территории Мишелевского муниципального образования"</t>
  </si>
  <si>
    <t xml:space="preserve">Ресурсное обеспечение реализации муниципальной программы «Поддержка и развитие малого и среднего предпринимательства на территории Мишелевского муниципального образования" на 2021-2026 годы за счет средств бюджета Мишелевского муниципального образования                                                                   </t>
  </si>
  <si>
    <t>Ответстный исполнитель программы -Яшкина Н.Н. -ведущий специалист по экономической политике        Участник - Администрация городского поселения ММО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</si>
</sst>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4" fontId="0" fillId="0" borderId="0" xfId="0" applyNumberFormat="1"/>
    <xf numFmtId="14" fontId="10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11" fillId="2" borderId="3" xfId="0" applyNumberFormat="1" applyFont="1" applyFill="1" applyBorder="1" applyAlignment="1">
      <alignment horizontal="right" vertical="center" wrapText="1"/>
    </xf>
    <xf numFmtId="4" fontId="10" fillId="3" borderId="3" xfId="0" applyNumberFormat="1" applyFont="1" applyFill="1" applyBorder="1" applyAlignment="1">
      <alignment horizontal="right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0" fillId="4" borderId="0" xfId="0" applyFont="1" applyFill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4" fontId="7" fillId="4" borderId="1" xfId="0" applyNumberFormat="1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0" fontId="3" fillId="4" borderId="0" xfId="0" applyFont="1" applyFill="1" applyBorder="1" applyAlignment="1">
      <alignment horizontal="left" vertical="center" wrapText="1"/>
    </xf>
    <xf numFmtId="4" fontId="4" fillId="0" borderId="12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right"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0" xfId="0" applyFont="1" applyFill="1"/>
    <xf numFmtId="0" fontId="18" fillId="0" borderId="1" xfId="0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6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left" vertical="center" wrapText="1"/>
    </xf>
    <xf numFmtId="2" fontId="0" fillId="4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2" fontId="0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2" fontId="3" fillId="4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0" fontId="19" fillId="0" borderId="0" xfId="0" applyFont="1" applyFill="1"/>
    <xf numFmtId="0" fontId="18" fillId="0" borderId="9" xfId="0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4" fontId="18" fillId="4" borderId="1" xfId="0" applyNumberFormat="1" applyFont="1" applyFill="1" applyBorder="1" applyAlignment="1">
      <alignment horizontal="center" vertical="top" wrapText="1"/>
    </xf>
    <xf numFmtId="4" fontId="18" fillId="0" borderId="12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right" vertical="center" wrapText="1"/>
    </xf>
    <xf numFmtId="4" fontId="15" fillId="0" borderId="12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4" fontId="19" fillId="4" borderId="1" xfId="0" applyNumberFormat="1" applyFont="1" applyFill="1" applyBorder="1" applyAlignment="1">
      <alignment horizontal="right" vertical="center" wrapText="1"/>
    </xf>
    <xf numFmtId="4" fontId="19" fillId="0" borderId="1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left" vertical="center" wrapText="1"/>
    </xf>
    <xf numFmtId="49" fontId="15" fillId="0" borderId="1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" fontId="20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/>
    <xf numFmtId="2" fontId="18" fillId="0" borderId="1" xfId="0" applyNumberFormat="1" applyFont="1" applyFill="1" applyBorder="1" applyAlignment="1">
      <alignment horizontal="center" vertical="top" wrapText="1"/>
    </xf>
    <xf numFmtId="2" fontId="18" fillId="4" borderId="1" xfId="0" applyNumberFormat="1" applyFont="1" applyFill="1" applyBorder="1" applyAlignment="1">
      <alignment horizontal="center" vertical="top" wrapText="1"/>
    </xf>
    <xf numFmtId="2" fontId="18" fillId="0" borderId="12" xfId="0" applyNumberFormat="1" applyFont="1" applyFill="1" applyBorder="1" applyAlignment="1">
      <alignment horizontal="center" vertical="top" wrapText="1"/>
    </xf>
    <xf numFmtId="2" fontId="20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3" fillId="0" borderId="1" xfId="0" applyFont="1" applyBorder="1"/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/>
    <xf numFmtId="0" fontId="14" fillId="0" borderId="0" xfId="0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horizontal="center" vertical="top" wrapText="1"/>
    </xf>
    <xf numFmtId="0" fontId="22" fillId="0" borderId="12" xfId="0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4" fontId="22" fillId="0" borderId="1" xfId="0" applyNumberFormat="1" applyFont="1" applyFill="1" applyBorder="1" applyAlignment="1">
      <alignment horizontal="center" vertical="top" wrapText="1"/>
    </xf>
    <xf numFmtId="4" fontId="22" fillId="4" borderId="1" xfId="0" applyNumberFormat="1" applyFont="1" applyFill="1" applyBorder="1" applyAlignment="1">
      <alignment horizontal="center" vertical="top" wrapText="1"/>
    </xf>
    <xf numFmtId="4" fontId="22" fillId="0" borderId="12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4" fontId="22" fillId="4" borderId="1" xfId="0" applyNumberFormat="1" applyFont="1" applyFill="1" applyBorder="1" applyAlignment="1">
      <alignment horizontal="right" vertical="center" wrapText="1"/>
    </xf>
    <xf numFmtId="4" fontId="22" fillId="0" borderId="12" xfId="0" applyNumberFormat="1" applyFont="1" applyFill="1" applyBorder="1" applyAlignment="1">
      <alignment horizontal="right" vertical="center" wrapText="1"/>
    </xf>
    <xf numFmtId="49" fontId="22" fillId="0" borderId="10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4" fontId="14" fillId="0" borderId="12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vertical="center"/>
    </xf>
    <xf numFmtId="0" fontId="22" fillId="4" borderId="0" xfId="0" applyFont="1" applyFill="1" applyBorder="1" applyAlignment="1">
      <alignment horizontal="left" vertical="center" wrapText="1"/>
    </xf>
    <xf numFmtId="0" fontId="0" fillId="5" borderId="0" xfId="0" applyFont="1" applyFill="1" applyAlignment="1">
      <alignment horizontal="left"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4" fontId="3" fillId="5" borderId="0" xfId="0" applyNumberFormat="1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0" fillId="5" borderId="1" xfId="0" applyNumberFormat="1" applyFont="1" applyFill="1" applyBorder="1" applyAlignment="1">
      <alignment horizontal="center" vertical="center" wrapText="1"/>
    </xf>
    <xf numFmtId="2" fontId="0" fillId="5" borderId="1" xfId="0" applyNumberFormat="1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center" vertical="top" wrapText="1"/>
    </xf>
    <xf numFmtId="4" fontId="22" fillId="5" borderId="1" xfId="0" applyNumberFormat="1" applyFont="1" applyFill="1" applyBorder="1" applyAlignment="1">
      <alignment horizontal="center" vertical="top" wrapText="1"/>
    </xf>
    <xf numFmtId="4" fontId="22" fillId="5" borderId="1" xfId="0" applyNumberFormat="1" applyFont="1" applyFill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4" fontId="22" fillId="5" borderId="0" xfId="0" applyNumberFormat="1" applyFont="1" applyFill="1" applyBorder="1" applyAlignment="1">
      <alignment horizontal="left" vertical="center" wrapText="1"/>
    </xf>
    <xf numFmtId="4" fontId="3" fillId="4" borderId="0" xfId="0" applyNumberFormat="1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2" fillId="0" borderId="0" xfId="0" applyFont="1" applyFill="1" applyAlignment="1">
      <alignment vertical="center" wrapText="1"/>
    </xf>
    <xf numFmtId="0" fontId="14" fillId="0" borderId="0" xfId="0" applyFont="1"/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2" fontId="22" fillId="0" borderId="1" xfId="0" applyNumberFormat="1" applyFont="1" applyFill="1" applyBorder="1" applyAlignment="1">
      <alignment horizontal="center" vertical="top" wrapText="1"/>
    </xf>
    <xf numFmtId="2" fontId="22" fillId="4" borderId="1" xfId="0" applyNumberFormat="1" applyFont="1" applyFill="1" applyBorder="1" applyAlignment="1">
      <alignment horizontal="center" vertical="top" wrapText="1"/>
    </xf>
    <xf numFmtId="2" fontId="22" fillId="0" borderId="1" xfId="0" applyNumberFormat="1" applyFont="1" applyBorder="1" applyAlignment="1">
      <alignment horizontal="center"/>
    </xf>
    <xf numFmtId="2" fontId="22" fillId="0" borderId="1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4" fontId="22" fillId="0" borderId="1" xfId="0" applyNumberFormat="1" applyFont="1" applyBorder="1" applyAlignment="1">
      <alignment horizontal="center"/>
    </xf>
    <xf numFmtId="4" fontId="22" fillId="0" borderId="1" xfId="0" applyNumberFormat="1" applyFont="1" applyFill="1" applyBorder="1" applyAlignment="1">
      <alignment horizontal="center"/>
    </xf>
    <xf numFmtId="4" fontId="22" fillId="0" borderId="1" xfId="0" applyNumberFormat="1" applyFont="1" applyFill="1" applyBorder="1" applyAlignment="1">
      <alignment horizontal="center" wrapText="1"/>
    </xf>
    <xf numFmtId="2" fontId="22" fillId="0" borderId="1" xfId="0" applyNumberFormat="1" applyFont="1" applyFill="1" applyBorder="1" applyAlignment="1">
      <alignment horizontal="center" wrapText="1"/>
    </xf>
    <xf numFmtId="2" fontId="14" fillId="0" borderId="1" xfId="0" applyNumberFormat="1" applyFont="1" applyFill="1" applyBorder="1" applyAlignment="1">
      <alignment horizont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center" wrapText="1"/>
    </xf>
    <xf numFmtId="0" fontId="14" fillId="0" borderId="9" xfId="0" applyFont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 wrapText="1"/>
    </xf>
    <xf numFmtId="0" fontId="22" fillId="0" borderId="12" xfId="0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vertical="top" wrapText="1"/>
    </xf>
    <xf numFmtId="0" fontId="22" fillId="4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20" fillId="0" borderId="9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top" wrapText="1"/>
    </xf>
    <xf numFmtId="49" fontId="19" fillId="0" borderId="9" xfId="0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/>
    </xf>
    <xf numFmtId="49" fontId="19" fillId="0" borderId="11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center" vertical="top" wrapText="1"/>
    </xf>
    <xf numFmtId="0" fontId="18" fillId="0" borderId="10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center" vertical="top" wrapText="1"/>
    </xf>
    <xf numFmtId="0" fontId="22" fillId="0" borderId="1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2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/>
    </xf>
    <xf numFmtId="0" fontId="14" fillId="0" borderId="9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center" wrapText="1"/>
    </xf>
    <xf numFmtId="0" fontId="14" fillId="0" borderId="9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S152"/>
  <sheetViews>
    <sheetView view="pageBreakPreview" topLeftCell="B79" zoomScale="91" zoomScaleNormal="100" zoomScaleSheetLayoutView="91" workbookViewId="0">
      <selection activeCell="N11" sqref="N11"/>
    </sheetView>
  </sheetViews>
  <sheetFormatPr defaultColWidth="9.140625" defaultRowHeight="12.75" x14ac:dyDescent="0.2"/>
  <cols>
    <col min="1" max="1" width="0" style="2" hidden="1" customWidth="1"/>
    <col min="2" max="2" width="49.7109375" style="1" customWidth="1"/>
    <col min="3" max="3" width="21.42578125" style="65" customWidth="1"/>
    <col min="4" max="4" width="18.5703125" style="1" hidden="1" customWidth="1"/>
    <col min="5" max="5" width="14.140625" style="1" hidden="1" customWidth="1"/>
    <col min="6" max="7" width="14.140625" style="1" customWidth="1"/>
    <col min="8" max="8" width="13.7109375" style="1" customWidth="1"/>
    <col min="9" max="9" width="12.7109375" style="1" customWidth="1"/>
    <col min="10" max="10" width="11.42578125" style="35" customWidth="1"/>
    <col min="11" max="13" width="11.7109375" style="1" customWidth="1"/>
    <col min="14" max="14" width="11.85546875" style="47" customWidth="1"/>
    <col min="15" max="16384" width="9.140625" style="2"/>
  </cols>
  <sheetData>
    <row r="1" spans="1:16" ht="18.75" hidden="1" x14ac:dyDescent="0.2">
      <c r="H1" s="16" t="s">
        <v>1</v>
      </c>
    </row>
    <row r="2" spans="1:16" ht="18.75" hidden="1" x14ac:dyDescent="0.2">
      <c r="H2" s="14"/>
    </row>
    <row r="3" spans="1:16" ht="111.75" customHeight="1" x14ac:dyDescent="0.2">
      <c r="B3" s="7"/>
      <c r="C3" s="66"/>
      <c r="D3" s="7"/>
      <c r="E3" s="7"/>
      <c r="F3" s="7"/>
      <c r="G3" s="7"/>
      <c r="H3" s="73"/>
      <c r="I3" s="73"/>
      <c r="J3" s="73"/>
      <c r="K3" s="209" t="s">
        <v>160</v>
      </c>
      <c r="L3" s="209"/>
      <c r="M3" s="209"/>
      <c r="N3" s="209"/>
      <c r="O3" s="209"/>
      <c r="P3" s="74"/>
    </row>
    <row r="4" spans="1:16" ht="18.75" customHeight="1" x14ac:dyDescent="0.2">
      <c r="B4" s="210" t="s">
        <v>123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6" ht="37.5" customHeight="1" x14ac:dyDescent="0.2"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6" ht="18.75" x14ac:dyDescent="0.2">
      <c r="E6" s="17" t="s">
        <v>87</v>
      </c>
      <c r="F6" s="17"/>
      <c r="G6" s="17"/>
      <c r="H6" s="14"/>
      <c r="I6" s="4"/>
      <c r="J6" s="36"/>
      <c r="K6" s="4"/>
    </row>
    <row r="7" spans="1:16" ht="12.75" customHeight="1" x14ac:dyDescent="0.2">
      <c r="B7" s="3"/>
      <c r="C7" s="67"/>
      <c r="D7" s="3"/>
      <c r="E7" s="3"/>
      <c r="F7" s="3"/>
      <c r="G7" s="3"/>
      <c r="H7" s="14"/>
      <c r="I7" s="4"/>
      <c r="J7" s="36"/>
      <c r="K7" s="4"/>
    </row>
    <row r="8" spans="1:16" ht="12.75" customHeight="1" x14ac:dyDescent="0.2">
      <c r="B8" s="3"/>
      <c r="C8" s="67"/>
      <c r="D8" s="3"/>
      <c r="E8" s="3"/>
      <c r="F8" s="3"/>
      <c r="G8" s="3"/>
      <c r="H8" s="14"/>
      <c r="I8" s="4"/>
      <c r="J8" s="36"/>
      <c r="K8" s="4"/>
      <c r="N8" s="1" t="s">
        <v>41</v>
      </c>
    </row>
    <row r="9" spans="1:16" s="50" customFormat="1" ht="78" customHeight="1" x14ac:dyDescent="0.2">
      <c r="A9" s="49" t="s">
        <v>0</v>
      </c>
      <c r="B9" s="51" t="s">
        <v>89</v>
      </c>
      <c r="C9" s="51" t="s">
        <v>88</v>
      </c>
      <c r="D9" s="51" t="s">
        <v>79</v>
      </c>
      <c r="E9" s="51" t="s">
        <v>78</v>
      </c>
      <c r="F9" s="51">
        <v>2015</v>
      </c>
      <c r="G9" s="51">
        <v>2016</v>
      </c>
      <c r="H9" s="51">
        <v>2017</v>
      </c>
      <c r="I9" s="51">
        <v>2018</v>
      </c>
      <c r="J9" s="52">
        <v>2019</v>
      </c>
      <c r="K9" s="51">
        <v>2020</v>
      </c>
      <c r="L9" s="53">
        <v>2021</v>
      </c>
      <c r="M9" s="53">
        <v>2022</v>
      </c>
      <c r="N9" s="48" t="s">
        <v>78</v>
      </c>
    </row>
    <row r="10" spans="1:16" s="54" customFormat="1" ht="67.5" customHeight="1" x14ac:dyDescent="0.2">
      <c r="A10" s="33"/>
      <c r="B10" s="200" t="s">
        <v>91</v>
      </c>
      <c r="C10" s="68" t="s">
        <v>108</v>
      </c>
      <c r="D10" s="8"/>
      <c r="E10" s="8"/>
      <c r="F10" s="34">
        <f t="shared" ref="F10:M10" si="0">F14+F119</f>
        <v>10573.810000000001</v>
      </c>
      <c r="G10" s="34">
        <f t="shared" si="0"/>
        <v>11739.690000000002</v>
      </c>
      <c r="H10" s="34">
        <f t="shared" si="0"/>
        <v>12995.490000000002</v>
      </c>
      <c r="I10" s="34">
        <f t="shared" si="0"/>
        <v>14103.11</v>
      </c>
      <c r="J10" s="34">
        <f t="shared" si="0"/>
        <v>16251.03</v>
      </c>
      <c r="K10" s="34">
        <f t="shared" si="0"/>
        <v>15437.630000000001</v>
      </c>
      <c r="L10" s="34">
        <f t="shared" si="0"/>
        <v>14963.96</v>
      </c>
      <c r="M10" s="34">
        <f t="shared" si="0"/>
        <v>15215.779999999999</v>
      </c>
      <c r="N10" s="34">
        <f>SUM(F10:M10)</f>
        <v>111280.5</v>
      </c>
    </row>
    <row r="11" spans="1:16" s="54" customFormat="1" ht="75.75" customHeight="1" x14ac:dyDescent="0.2">
      <c r="A11" s="33"/>
      <c r="B11" s="201"/>
      <c r="C11" s="68" t="s">
        <v>109</v>
      </c>
      <c r="D11" s="8"/>
      <c r="E11" s="8"/>
      <c r="F11" s="34">
        <f>SUM(F10)</f>
        <v>10573.810000000001</v>
      </c>
      <c r="G11" s="34">
        <f t="shared" ref="G11:M13" si="1">SUM(G10)</f>
        <v>11739.690000000002</v>
      </c>
      <c r="H11" s="34">
        <f t="shared" si="1"/>
        <v>12995.490000000002</v>
      </c>
      <c r="I11" s="34">
        <f t="shared" si="1"/>
        <v>14103.11</v>
      </c>
      <c r="J11" s="34">
        <f t="shared" si="1"/>
        <v>16251.03</v>
      </c>
      <c r="K11" s="34">
        <f t="shared" si="1"/>
        <v>15437.630000000001</v>
      </c>
      <c r="L11" s="34">
        <f t="shared" si="1"/>
        <v>14963.96</v>
      </c>
      <c r="M11" s="34">
        <f t="shared" si="1"/>
        <v>15215.779999999999</v>
      </c>
      <c r="N11" s="34">
        <f t="shared" ref="N11:N74" si="2">SUM(F11:M11)</f>
        <v>111280.5</v>
      </c>
    </row>
    <row r="12" spans="1:16" s="54" customFormat="1" ht="75.75" customHeight="1" x14ac:dyDescent="0.2">
      <c r="A12" s="33"/>
      <c r="B12" s="201"/>
      <c r="C12" s="68" t="s">
        <v>110</v>
      </c>
      <c r="D12" s="8"/>
      <c r="E12" s="8"/>
      <c r="F12" s="34">
        <f>SUM(F11)</f>
        <v>10573.810000000001</v>
      </c>
      <c r="G12" s="34">
        <f t="shared" si="1"/>
        <v>11739.690000000002</v>
      </c>
      <c r="H12" s="34">
        <f t="shared" si="1"/>
        <v>12995.490000000002</v>
      </c>
      <c r="I12" s="34">
        <f t="shared" si="1"/>
        <v>14103.11</v>
      </c>
      <c r="J12" s="34">
        <f t="shared" si="1"/>
        <v>16251.03</v>
      </c>
      <c r="K12" s="34">
        <f t="shared" si="1"/>
        <v>15437.630000000001</v>
      </c>
      <c r="L12" s="34">
        <f t="shared" si="1"/>
        <v>14963.96</v>
      </c>
      <c r="M12" s="34">
        <f t="shared" si="1"/>
        <v>15215.779999999999</v>
      </c>
      <c r="N12" s="34">
        <f t="shared" si="2"/>
        <v>111280.5</v>
      </c>
    </row>
    <row r="13" spans="1:16" s="54" customFormat="1" ht="86.25" customHeight="1" x14ac:dyDescent="0.2">
      <c r="A13" s="33"/>
      <c r="B13" s="202"/>
      <c r="C13" s="68" t="s">
        <v>114</v>
      </c>
      <c r="D13" s="8"/>
      <c r="E13" s="8"/>
      <c r="F13" s="34">
        <f>SUM(F12)</f>
        <v>10573.810000000001</v>
      </c>
      <c r="G13" s="34">
        <f t="shared" si="1"/>
        <v>11739.690000000002</v>
      </c>
      <c r="H13" s="34">
        <f t="shared" si="1"/>
        <v>12995.490000000002</v>
      </c>
      <c r="I13" s="34">
        <f t="shared" si="1"/>
        <v>14103.11</v>
      </c>
      <c r="J13" s="34">
        <f t="shared" si="1"/>
        <v>16251.03</v>
      </c>
      <c r="K13" s="34">
        <f t="shared" si="1"/>
        <v>15437.630000000001</v>
      </c>
      <c r="L13" s="34">
        <f t="shared" si="1"/>
        <v>14963.96</v>
      </c>
      <c r="M13" s="34">
        <f t="shared" si="1"/>
        <v>15215.779999999999</v>
      </c>
      <c r="N13" s="34">
        <f t="shared" si="2"/>
        <v>111280.5</v>
      </c>
    </row>
    <row r="14" spans="1:16" ht="77.25" customHeight="1" x14ac:dyDescent="0.2">
      <c r="A14" s="33"/>
      <c r="B14" s="200" t="s">
        <v>92</v>
      </c>
      <c r="C14" s="68" t="s">
        <v>111</v>
      </c>
      <c r="D14" s="8" t="s">
        <v>85</v>
      </c>
      <c r="E14" s="34">
        <f>F14+G14+H14+I14+J14+K14+L14+M14</f>
        <v>107961.82</v>
      </c>
      <c r="F14" s="34">
        <f t="shared" ref="F14:L14" si="3">F17+F41</f>
        <v>10143.510000000002</v>
      </c>
      <c r="G14" s="34">
        <f t="shared" si="3"/>
        <v>11388.190000000002</v>
      </c>
      <c r="H14" s="34">
        <f t="shared" si="3"/>
        <v>12643.990000000002</v>
      </c>
      <c r="I14" s="34">
        <f t="shared" si="3"/>
        <v>13742.140000000001</v>
      </c>
      <c r="J14" s="37">
        <f t="shared" si="3"/>
        <v>15665.62</v>
      </c>
      <c r="K14" s="34">
        <f t="shared" si="3"/>
        <v>15048.630000000001</v>
      </c>
      <c r="L14" s="41">
        <f t="shared" si="3"/>
        <v>14513.96</v>
      </c>
      <c r="M14" s="41">
        <f t="shared" ref="M14" si="4">M17+M41</f>
        <v>14815.779999999999</v>
      </c>
      <c r="N14" s="34">
        <f t="shared" si="2"/>
        <v>107961.82</v>
      </c>
    </row>
    <row r="15" spans="1:16" ht="80.25" customHeight="1" x14ac:dyDescent="0.2">
      <c r="A15" s="33"/>
      <c r="B15" s="201"/>
      <c r="C15" s="68" t="s">
        <v>109</v>
      </c>
      <c r="D15" s="8"/>
      <c r="E15" s="34"/>
      <c r="F15" s="34">
        <f>SUM(F14)</f>
        <v>10143.510000000002</v>
      </c>
      <c r="G15" s="34">
        <f t="shared" ref="G15:M16" si="5">SUM(G14)</f>
        <v>11388.190000000002</v>
      </c>
      <c r="H15" s="34">
        <f t="shared" si="5"/>
        <v>12643.990000000002</v>
      </c>
      <c r="I15" s="34">
        <f t="shared" si="5"/>
        <v>13742.140000000001</v>
      </c>
      <c r="J15" s="34">
        <f t="shared" si="5"/>
        <v>15665.62</v>
      </c>
      <c r="K15" s="34">
        <f t="shared" si="5"/>
        <v>15048.630000000001</v>
      </c>
      <c r="L15" s="34">
        <f t="shared" si="5"/>
        <v>14513.96</v>
      </c>
      <c r="M15" s="34">
        <f t="shared" si="5"/>
        <v>14815.779999999999</v>
      </c>
      <c r="N15" s="34">
        <f t="shared" si="2"/>
        <v>107961.82</v>
      </c>
    </row>
    <row r="16" spans="1:16" ht="80.25" customHeight="1" x14ac:dyDescent="0.2">
      <c r="A16" s="33"/>
      <c r="B16" s="202"/>
      <c r="C16" s="68" t="s">
        <v>110</v>
      </c>
      <c r="D16" s="8"/>
      <c r="E16" s="34"/>
      <c r="F16" s="34">
        <f>SUM(F15)</f>
        <v>10143.510000000002</v>
      </c>
      <c r="G16" s="34">
        <f t="shared" si="5"/>
        <v>11388.190000000002</v>
      </c>
      <c r="H16" s="34">
        <f t="shared" si="5"/>
        <v>12643.990000000002</v>
      </c>
      <c r="I16" s="34">
        <f t="shared" si="5"/>
        <v>13742.140000000001</v>
      </c>
      <c r="J16" s="34">
        <f t="shared" si="5"/>
        <v>15665.62</v>
      </c>
      <c r="K16" s="34">
        <f t="shared" si="5"/>
        <v>15048.630000000001</v>
      </c>
      <c r="L16" s="34">
        <f t="shared" si="5"/>
        <v>14513.96</v>
      </c>
      <c r="M16" s="34">
        <f t="shared" si="5"/>
        <v>14815.779999999999</v>
      </c>
      <c r="N16" s="34">
        <f t="shared" si="2"/>
        <v>107961.82</v>
      </c>
    </row>
    <row r="17" spans="1:14" ht="68.25" customHeight="1" x14ac:dyDescent="0.2">
      <c r="A17" s="206" t="s">
        <v>2</v>
      </c>
      <c r="B17" s="200" t="s">
        <v>94</v>
      </c>
      <c r="C17" s="68" t="s">
        <v>112</v>
      </c>
      <c r="D17" s="9" t="s">
        <v>83</v>
      </c>
      <c r="E17" s="34">
        <f t="shared" ref="E17:E85" si="6">F17+G17+H17+I17+J17+K17+L17+M17</f>
        <v>13801.75</v>
      </c>
      <c r="F17" s="11">
        <f t="shared" ref="F17:M17" si="7">F24+F36+F31</f>
        <v>1426.95</v>
      </c>
      <c r="G17" s="11">
        <f t="shared" si="7"/>
        <v>1435.1</v>
      </c>
      <c r="H17" s="11">
        <f>H24+H36+H31</f>
        <v>2148.4</v>
      </c>
      <c r="I17" s="11">
        <f t="shared" si="7"/>
        <v>1493.7</v>
      </c>
      <c r="J17" s="11">
        <f t="shared" si="7"/>
        <v>1590.2800000000002</v>
      </c>
      <c r="K17" s="11">
        <f t="shared" si="7"/>
        <v>2333.6999999999998</v>
      </c>
      <c r="L17" s="11">
        <f t="shared" si="7"/>
        <v>1686.81</v>
      </c>
      <c r="M17" s="11">
        <f t="shared" si="7"/>
        <v>1686.81</v>
      </c>
      <c r="N17" s="34">
        <f t="shared" si="2"/>
        <v>13801.75</v>
      </c>
    </row>
    <row r="18" spans="1:14" ht="27.2" hidden="1" customHeight="1" x14ac:dyDescent="0.2">
      <c r="A18" s="207"/>
      <c r="B18" s="201"/>
      <c r="C18" s="68" t="s">
        <v>109</v>
      </c>
      <c r="D18" s="13" t="s">
        <v>84</v>
      </c>
      <c r="E18" s="34">
        <f t="shared" si="6"/>
        <v>0</v>
      </c>
      <c r="F18" s="11"/>
      <c r="G18" s="11"/>
      <c r="H18" s="11"/>
      <c r="I18" s="11"/>
      <c r="J18" s="38"/>
      <c r="K18" s="11"/>
      <c r="L18" s="42"/>
      <c r="M18" s="42"/>
      <c r="N18" s="34">
        <f t="shared" si="2"/>
        <v>0</v>
      </c>
    </row>
    <row r="19" spans="1:14" ht="27.2" hidden="1" customHeight="1" x14ac:dyDescent="0.2">
      <c r="A19" s="207"/>
      <c r="B19" s="201"/>
      <c r="C19" s="68" t="s">
        <v>110</v>
      </c>
      <c r="D19" s="13" t="s">
        <v>80</v>
      </c>
      <c r="E19" s="34">
        <f t="shared" si="6"/>
        <v>0</v>
      </c>
      <c r="F19" s="11"/>
      <c r="G19" s="11"/>
      <c r="H19" s="11"/>
      <c r="I19" s="11"/>
      <c r="J19" s="38"/>
      <c r="K19" s="11"/>
      <c r="L19" s="42"/>
      <c r="M19" s="42"/>
      <c r="N19" s="34">
        <f t="shared" si="2"/>
        <v>0</v>
      </c>
    </row>
    <row r="20" spans="1:14" ht="60.75" customHeight="1" x14ac:dyDescent="0.2">
      <c r="A20" s="207"/>
      <c r="B20" s="201"/>
      <c r="C20" s="68" t="s">
        <v>109</v>
      </c>
      <c r="D20" s="13"/>
      <c r="E20" s="34">
        <f t="shared" si="6"/>
        <v>13801.75</v>
      </c>
      <c r="F20" s="11">
        <f>SUM(F17)</f>
        <v>1426.95</v>
      </c>
      <c r="G20" s="11">
        <f t="shared" ref="G20:M20" si="8">SUM(G17)</f>
        <v>1435.1</v>
      </c>
      <c r="H20" s="11">
        <f t="shared" si="8"/>
        <v>2148.4</v>
      </c>
      <c r="I20" s="11">
        <f t="shared" si="8"/>
        <v>1493.7</v>
      </c>
      <c r="J20" s="11">
        <f t="shared" si="8"/>
        <v>1590.2800000000002</v>
      </c>
      <c r="K20" s="11">
        <f t="shared" si="8"/>
        <v>2333.6999999999998</v>
      </c>
      <c r="L20" s="11">
        <f t="shared" si="8"/>
        <v>1686.81</v>
      </c>
      <c r="M20" s="11">
        <f t="shared" si="8"/>
        <v>1686.81</v>
      </c>
      <c r="N20" s="34">
        <f t="shared" si="2"/>
        <v>13801.75</v>
      </c>
    </row>
    <row r="21" spans="1:14" ht="27.2" hidden="1" customHeight="1" x14ac:dyDescent="0.2">
      <c r="A21" s="208"/>
      <c r="B21" s="201"/>
      <c r="C21" s="68" t="s">
        <v>110</v>
      </c>
      <c r="D21" s="13" t="s">
        <v>82</v>
      </c>
      <c r="E21" s="34">
        <f t="shared" si="6"/>
        <v>0</v>
      </c>
      <c r="F21" s="11"/>
      <c r="G21" s="11"/>
      <c r="H21" s="11"/>
      <c r="I21" s="11"/>
      <c r="J21" s="38"/>
      <c r="K21" s="11"/>
      <c r="L21" s="42"/>
      <c r="M21" s="42"/>
      <c r="N21" s="34">
        <f t="shared" si="2"/>
        <v>0</v>
      </c>
    </row>
    <row r="22" spans="1:14" ht="78.75" customHeight="1" x14ac:dyDescent="0.2">
      <c r="A22" s="44"/>
      <c r="B22" s="201"/>
      <c r="C22" s="68" t="s">
        <v>110</v>
      </c>
      <c r="D22" s="13"/>
      <c r="E22" s="34"/>
      <c r="F22" s="11">
        <f>SUM(F20)</f>
        <v>1426.95</v>
      </c>
      <c r="G22" s="11">
        <f t="shared" ref="G22:M22" si="9">SUM(G20)</f>
        <v>1435.1</v>
      </c>
      <c r="H22" s="11">
        <f t="shared" si="9"/>
        <v>2148.4</v>
      </c>
      <c r="I22" s="11">
        <f t="shared" si="9"/>
        <v>1493.7</v>
      </c>
      <c r="J22" s="11">
        <f t="shared" si="9"/>
        <v>1590.2800000000002</v>
      </c>
      <c r="K22" s="11">
        <f t="shared" si="9"/>
        <v>2333.6999999999998</v>
      </c>
      <c r="L22" s="11">
        <f t="shared" si="9"/>
        <v>1686.81</v>
      </c>
      <c r="M22" s="11">
        <f t="shared" si="9"/>
        <v>1686.81</v>
      </c>
      <c r="N22" s="34">
        <f t="shared" si="2"/>
        <v>13801.75</v>
      </c>
    </row>
    <row r="23" spans="1:14" ht="86.25" customHeight="1" x14ac:dyDescent="0.2">
      <c r="A23" s="44"/>
      <c r="B23" s="202"/>
      <c r="C23" s="68" t="s">
        <v>115</v>
      </c>
      <c r="D23" s="13"/>
      <c r="E23" s="34"/>
      <c r="F23" s="11">
        <f>SUM(F22)</f>
        <v>1426.95</v>
      </c>
      <c r="G23" s="11">
        <f t="shared" ref="G23:M23" si="10">SUM(G22)</f>
        <v>1435.1</v>
      </c>
      <c r="H23" s="11">
        <f t="shared" si="10"/>
        <v>2148.4</v>
      </c>
      <c r="I23" s="11">
        <f t="shared" si="10"/>
        <v>1493.7</v>
      </c>
      <c r="J23" s="11">
        <f t="shared" si="10"/>
        <v>1590.2800000000002</v>
      </c>
      <c r="K23" s="11">
        <f t="shared" si="10"/>
        <v>2333.6999999999998</v>
      </c>
      <c r="L23" s="11">
        <f t="shared" si="10"/>
        <v>1686.81</v>
      </c>
      <c r="M23" s="11">
        <f t="shared" si="10"/>
        <v>1686.81</v>
      </c>
      <c r="N23" s="34">
        <f t="shared" si="2"/>
        <v>13801.75</v>
      </c>
    </row>
    <row r="24" spans="1:14" s="5" customFormat="1" ht="36.75" customHeight="1" x14ac:dyDescent="0.2">
      <c r="A24" s="194" t="s">
        <v>3</v>
      </c>
      <c r="B24" s="197" t="s">
        <v>26</v>
      </c>
      <c r="C24" s="69"/>
      <c r="D24" s="15" t="s">
        <v>83</v>
      </c>
      <c r="E24" s="34">
        <f t="shared" si="6"/>
        <v>10294.299999999999</v>
      </c>
      <c r="F24" s="10">
        <v>1139.75</v>
      </c>
      <c r="G24" s="10">
        <v>1139.75</v>
      </c>
      <c r="H24" s="10">
        <v>1265.3</v>
      </c>
      <c r="I24" s="10">
        <v>1146.5</v>
      </c>
      <c r="J24" s="39">
        <v>1220.68</v>
      </c>
      <c r="K24" s="10">
        <v>1792.7</v>
      </c>
      <c r="L24" s="43">
        <v>1294.81</v>
      </c>
      <c r="M24" s="43">
        <v>1294.81</v>
      </c>
      <c r="N24" s="34">
        <f t="shared" si="2"/>
        <v>10294.299999999999</v>
      </c>
    </row>
    <row r="25" spans="1:14" s="5" customFormat="1" ht="14.25" hidden="1" customHeight="1" x14ac:dyDescent="0.2">
      <c r="A25" s="195"/>
      <c r="B25" s="198"/>
      <c r="C25" s="69"/>
      <c r="D25" s="15"/>
      <c r="E25" s="34">
        <f t="shared" si="6"/>
        <v>0</v>
      </c>
      <c r="F25" s="10"/>
      <c r="G25" s="10"/>
      <c r="H25" s="10"/>
      <c r="I25" s="10"/>
      <c r="J25" s="39"/>
      <c r="K25" s="10"/>
      <c r="L25" s="43"/>
      <c r="M25" s="43"/>
      <c r="N25" s="34">
        <f t="shared" si="2"/>
        <v>0</v>
      </c>
    </row>
    <row r="26" spans="1:14" s="5" customFormat="1" ht="16.350000000000001" hidden="1" customHeight="1" x14ac:dyDescent="0.2">
      <c r="A26" s="195"/>
      <c r="B26" s="198"/>
      <c r="C26" s="69"/>
      <c r="D26" s="15"/>
      <c r="E26" s="34">
        <f t="shared" si="6"/>
        <v>0</v>
      </c>
      <c r="F26" s="10"/>
      <c r="G26" s="10"/>
      <c r="H26" s="10"/>
      <c r="I26" s="10"/>
      <c r="J26" s="39"/>
      <c r="K26" s="10"/>
      <c r="L26" s="43"/>
      <c r="M26" s="43"/>
      <c r="N26" s="34">
        <f t="shared" si="2"/>
        <v>0</v>
      </c>
    </row>
    <row r="27" spans="1:14" ht="27.2" hidden="1" customHeight="1" x14ac:dyDescent="0.2">
      <c r="A27" s="195"/>
      <c r="B27" s="198"/>
      <c r="C27" s="70"/>
      <c r="D27" s="13" t="s">
        <v>84</v>
      </c>
      <c r="E27" s="34">
        <f t="shared" si="6"/>
        <v>0</v>
      </c>
      <c r="F27" s="11"/>
      <c r="G27" s="11"/>
      <c r="H27" s="11"/>
      <c r="I27" s="11"/>
      <c r="J27" s="38"/>
      <c r="K27" s="11"/>
      <c r="L27" s="42"/>
      <c r="M27" s="42"/>
      <c r="N27" s="34">
        <f t="shared" si="2"/>
        <v>0</v>
      </c>
    </row>
    <row r="28" spans="1:14" ht="27.2" hidden="1" customHeight="1" x14ac:dyDescent="0.2">
      <c r="A28" s="195"/>
      <c r="B28" s="198"/>
      <c r="C28" s="70"/>
      <c r="D28" s="13" t="s">
        <v>80</v>
      </c>
      <c r="E28" s="34">
        <f t="shared" si="6"/>
        <v>0</v>
      </c>
      <c r="F28" s="11"/>
      <c r="G28" s="11"/>
      <c r="H28" s="11"/>
      <c r="I28" s="11"/>
      <c r="J28" s="38"/>
      <c r="K28" s="11"/>
      <c r="L28" s="42"/>
      <c r="M28" s="42"/>
      <c r="N28" s="34">
        <f t="shared" si="2"/>
        <v>0</v>
      </c>
    </row>
    <row r="29" spans="1:14" ht="27.2" hidden="1" customHeight="1" x14ac:dyDescent="0.2">
      <c r="A29" s="195"/>
      <c r="B29" s="198"/>
      <c r="C29" s="70"/>
      <c r="D29" s="13" t="s">
        <v>81</v>
      </c>
      <c r="E29" s="34"/>
      <c r="F29" s="10"/>
      <c r="G29" s="10"/>
      <c r="H29" s="10"/>
      <c r="I29" s="10"/>
      <c r="J29" s="39"/>
      <c r="K29" s="10"/>
      <c r="L29" s="43"/>
      <c r="M29" s="43"/>
      <c r="N29" s="34">
        <f t="shared" si="2"/>
        <v>0</v>
      </c>
    </row>
    <row r="30" spans="1:14" ht="27.2" hidden="1" customHeight="1" x14ac:dyDescent="0.2">
      <c r="A30" s="196"/>
      <c r="B30" s="199"/>
      <c r="C30" s="70"/>
      <c r="D30" s="13" t="s">
        <v>82</v>
      </c>
      <c r="E30" s="34">
        <f t="shared" si="6"/>
        <v>0</v>
      </c>
      <c r="F30" s="11"/>
      <c r="G30" s="11"/>
      <c r="H30" s="11"/>
      <c r="I30" s="11"/>
      <c r="J30" s="38"/>
      <c r="K30" s="11"/>
      <c r="L30" s="42"/>
      <c r="M30" s="42"/>
      <c r="N30" s="34">
        <f t="shared" si="2"/>
        <v>0</v>
      </c>
    </row>
    <row r="31" spans="1:14" s="5" customFormat="1" ht="33" customHeight="1" x14ac:dyDescent="0.2">
      <c r="A31" s="194" t="s">
        <v>4</v>
      </c>
      <c r="B31" s="197" t="s">
        <v>8</v>
      </c>
      <c r="C31" s="69"/>
      <c r="D31" s="15" t="s">
        <v>83</v>
      </c>
      <c r="E31" s="34">
        <f t="shared" si="6"/>
        <v>524.1</v>
      </c>
      <c r="F31" s="10">
        <f t="shared" ref="F31:G31" si="11">SUM(F34)</f>
        <v>0</v>
      </c>
      <c r="G31" s="10">
        <f t="shared" si="11"/>
        <v>0</v>
      </c>
      <c r="H31" s="10">
        <v>519.1</v>
      </c>
      <c r="I31" s="10">
        <v>1</v>
      </c>
      <c r="J31" s="39">
        <v>1</v>
      </c>
      <c r="K31" s="10">
        <v>1</v>
      </c>
      <c r="L31" s="43">
        <v>1</v>
      </c>
      <c r="M31" s="43">
        <v>1</v>
      </c>
      <c r="N31" s="34">
        <f t="shared" si="2"/>
        <v>524.1</v>
      </c>
    </row>
    <row r="32" spans="1:14" ht="27.2" hidden="1" customHeight="1" x14ac:dyDescent="0.2">
      <c r="A32" s="195"/>
      <c r="B32" s="198"/>
      <c r="C32" s="70"/>
      <c r="D32" s="13" t="s">
        <v>84</v>
      </c>
      <c r="E32" s="34">
        <f t="shared" si="6"/>
        <v>0</v>
      </c>
      <c r="F32" s="11"/>
      <c r="G32" s="11"/>
      <c r="H32" s="11"/>
      <c r="I32" s="11"/>
      <c r="J32" s="38"/>
      <c r="K32" s="11"/>
      <c r="L32" s="42"/>
      <c r="M32" s="42"/>
      <c r="N32" s="34">
        <f t="shared" si="2"/>
        <v>0</v>
      </c>
    </row>
    <row r="33" spans="1:14" ht="27.2" hidden="1" customHeight="1" x14ac:dyDescent="0.2">
      <c r="A33" s="195"/>
      <c r="B33" s="198"/>
      <c r="C33" s="70"/>
      <c r="D33" s="13" t="s">
        <v>80</v>
      </c>
      <c r="E33" s="34">
        <f t="shared" si="6"/>
        <v>0</v>
      </c>
      <c r="F33" s="11"/>
      <c r="G33" s="11"/>
      <c r="H33" s="11"/>
      <c r="I33" s="11"/>
      <c r="J33" s="38"/>
      <c r="K33" s="11"/>
      <c r="L33" s="42"/>
      <c r="M33" s="42"/>
      <c r="N33" s="34">
        <f t="shared" si="2"/>
        <v>0</v>
      </c>
    </row>
    <row r="34" spans="1:14" ht="27.2" hidden="1" customHeight="1" x14ac:dyDescent="0.2">
      <c r="A34" s="195"/>
      <c r="B34" s="198"/>
      <c r="C34" s="70"/>
      <c r="D34" s="13" t="s">
        <v>81</v>
      </c>
      <c r="E34" s="34">
        <f t="shared" si="6"/>
        <v>0</v>
      </c>
      <c r="F34" s="10">
        <v>0</v>
      </c>
      <c r="G34" s="10">
        <v>0</v>
      </c>
      <c r="H34" s="10"/>
      <c r="I34" s="10"/>
      <c r="J34" s="39"/>
      <c r="K34" s="10"/>
      <c r="L34" s="43"/>
      <c r="M34" s="43"/>
      <c r="N34" s="34">
        <f t="shared" si="2"/>
        <v>0</v>
      </c>
    </row>
    <row r="35" spans="1:14" ht="27.2" hidden="1" customHeight="1" x14ac:dyDescent="0.2">
      <c r="A35" s="196"/>
      <c r="B35" s="199"/>
      <c r="C35" s="70"/>
      <c r="D35" s="13" t="s">
        <v>82</v>
      </c>
      <c r="E35" s="34">
        <f t="shared" si="6"/>
        <v>0</v>
      </c>
      <c r="F35" s="11"/>
      <c r="G35" s="11"/>
      <c r="H35" s="11"/>
      <c r="I35" s="11"/>
      <c r="J35" s="38"/>
      <c r="K35" s="11"/>
      <c r="L35" s="42"/>
      <c r="M35" s="42"/>
      <c r="N35" s="34">
        <f t="shared" si="2"/>
        <v>0</v>
      </c>
    </row>
    <row r="36" spans="1:14" s="5" customFormat="1" ht="62.25" customHeight="1" x14ac:dyDescent="0.2">
      <c r="A36" s="194" t="s">
        <v>27</v>
      </c>
      <c r="B36" s="197" t="s">
        <v>28</v>
      </c>
      <c r="C36" s="69"/>
      <c r="D36" s="15" t="s">
        <v>83</v>
      </c>
      <c r="E36" s="34">
        <f t="shared" si="6"/>
        <v>2983.35</v>
      </c>
      <c r="F36" s="10">
        <v>287.2</v>
      </c>
      <c r="G36" s="10">
        <v>295.35000000000002</v>
      </c>
      <c r="H36" s="10">
        <v>364</v>
      </c>
      <c r="I36" s="10">
        <v>346.2</v>
      </c>
      <c r="J36" s="39">
        <v>368.6</v>
      </c>
      <c r="K36" s="10">
        <v>540</v>
      </c>
      <c r="L36" s="43">
        <v>391</v>
      </c>
      <c r="M36" s="43">
        <v>391</v>
      </c>
      <c r="N36" s="34">
        <f t="shared" si="2"/>
        <v>2983.35</v>
      </c>
    </row>
    <row r="37" spans="1:14" ht="27.2" hidden="1" customHeight="1" x14ac:dyDescent="0.2">
      <c r="A37" s="195"/>
      <c r="B37" s="198"/>
      <c r="C37" s="70"/>
      <c r="D37" s="13" t="s">
        <v>84</v>
      </c>
      <c r="E37" s="34">
        <f t="shared" si="6"/>
        <v>0</v>
      </c>
      <c r="F37" s="11"/>
      <c r="G37" s="11"/>
      <c r="H37" s="11"/>
      <c r="I37" s="11"/>
      <c r="J37" s="38"/>
      <c r="K37" s="11"/>
      <c r="L37" s="42"/>
      <c r="M37" s="42"/>
      <c r="N37" s="34">
        <f t="shared" si="2"/>
        <v>0</v>
      </c>
    </row>
    <row r="38" spans="1:14" ht="27.2" hidden="1" customHeight="1" x14ac:dyDescent="0.2">
      <c r="A38" s="195"/>
      <c r="B38" s="198"/>
      <c r="C38" s="70"/>
      <c r="D38" s="13" t="s">
        <v>80</v>
      </c>
      <c r="E38" s="34">
        <f t="shared" si="6"/>
        <v>0</v>
      </c>
      <c r="F38" s="11"/>
      <c r="G38" s="11"/>
      <c r="H38" s="11"/>
      <c r="I38" s="11"/>
      <c r="J38" s="38"/>
      <c r="K38" s="11"/>
      <c r="L38" s="42"/>
      <c r="M38" s="42"/>
      <c r="N38" s="34">
        <f t="shared" si="2"/>
        <v>0</v>
      </c>
    </row>
    <row r="39" spans="1:14" ht="27.2" hidden="1" customHeight="1" x14ac:dyDescent="0.2">
      <c r="A39" s="195"/>
      <c r="B39" s="198"/>
      <c r="C39" s="70"/>
      <c r="D39" s="13" t="s">
        <v>81</v>
      </c>
      <c r="E39" s="34">
        <f t="shared" si="6"/>
        <v>0</v>
      </c>
      <c r="F39" s="10"/>
      <c r="G39" s="10"/>
      <c r="H39" s="10"/>
      <c r="I39" s="10"/>
      <c r="J39" s="39"/>
      <c r="K39" s="10"/>
      <c r="L39" s="43"/>
      <c r="M39" s="43"/>
      <c r="N39" s="34">
        <f t="shared" si="2"/>
        <v>0</v>
      </c>
    </row>
    <row r="40" spans="1:14" ht="27.2" hidden="1" customHeight="1" x14ac:dyDescent="0.2">
      <c r="A40" s="196"/>
      <c r="B40" s="199"/>
      <c r="C40" s="70"/>
      <c r="D40" s="13" t="s">
        <v>82</v>
      </c>
      <c r="E40" s="34">
        <f t="shared" si="6"/>
        <v>0</v>
      </c>
      <c r="F40" s="11"/>
      <c r="G40" s="11"/>
      <c r="H40" s="11"/>
      <c r="I40" s="11"/>
      <c r="J40" s="38"/>
      <c r="K40" s="11"/>
      <c r="L40" s="42"/>
      <c r="M40" s="42"/>
      <c r="N40" s="34">
        <f t="shared" si="2"/>
        <v>0</v>
      </c>
    </row>
    <row r="41" spans="1:14" s="5" customFormat="1" ht="69" customHeight="1" x14ac:dyDescent="0.2">
      <c r="A41" s="206" t="s">
        <v>10</v>
      </c>
      <c r="B41" s="200" t="s">
        <v>95</v>
      </c>
      <c r="C41" s="68" t="s">
        <v>108</v>
      </c>
      <c r="D41" s="9" t="s">
        <v>83</v>
      </c>
      <c r="E41" s="34">
        <f t="shared" si="6"/>
        <v>94160.07</v>
      </c>
      <c r="F41" s="11">
        <f t="shared" ref="F41:I41" si="12">F49+F54+F59+F64+F69+F74+F79+F84+F89+F106</f>
        <v>8716.5600000000013</v>
      </c>
      <c r="G41" s="11">
        <f t="shared" si="12"/>
        <v>9953.090000000002</v>
      </c>
      <c r="H41" s="11">
        <f t="shared" si="12"/>
        <v>10495.590000000002</v>
      </c>
      <c r="I41" s="11">
        <f t="shared" si="12"/>
        <v>12248.44</v>
      </c>
      <c r="J41" s="38">
        <f>J49+J54+J59+J64+J69+J74+J79+J84+J89+J106+J94</f>
        <v>14075.34</v>
      </c>
      <c r="K41" s="11">
        <f>K49+K54+K59+K64+K69+K74+K79+K84+K89+K106+K94</f>
        <v>12714.93</v>
      </c>
      <c r="L41" s="42">
        <f>L49+L54+L59+L64+L69+L74+L79+L84+L89+L106+L94</f>
        <v>12827.15</v>
      </c>
      <c r="M41" s="42">
        <f>M49+M54+M59+M64+M69+M74+M79+M84+M89+M106+M94</f>
        <v>13128.97</v>
      </c>
      <c r="N41" s="34">
        <f t="shared" si="2"/>
        <v>94160.07</v>
      </c>
    </row>
    <row r="42" spans="1:14" ht="27.2" hidden="1" customHeight="1" x14ac:dyDescent="0.2">
      <c r="A42" s="207"/>
      <c r="B42" s="201"/>
      <c r="C42" s="68" t="s">
        <v>109</v>
      </c>
      <c r="D42" s="13" t="s">
        <v>84</v>
      </c>
      <c r="E42" s="34">
        <f t="shared" si="6"/>
        <v>0</v>
      </c>
      <c r="F42" s="11"/>
      <c r="G42" s="11"/>
      <c r="H42" s="11"/>
      <c r="I42" s="11"/>
      <c r="J42" s="38"/>
      <c r="K42" s="11"/>
      <c r="L42" s="42"/>
      <c r="M42" s="42"/>
      <c r="N42" s="34">
        <f t="shared" si="2"/>
        <v>0</v>
      </c>
    </row>
    <row r="43" spans="1:14" ht="27.2" hidden="1" customHeight="1" x14ac:dyDescent="0.2">
      <c r="A43" s="207"/>
      <c r="B43" s="201"/>
      <c r="C43" s="68" t="s">
        <v>110</v>
      </c>
      <c r="D43" s="13" t="s">
        <v>80</v>
      </c>
      <c r="E43" s="34">
        <f t="shared" si="6"/>
        <v>0</v>
      </c>
      <c r="F43" s="11"/>
      <c r="G43" s="11"/>
      <c r="H43" s="11"/>
      <c r="I43" s="11"/>
      <c r="J43" s="38"/>
      <c r="K43" s="11"/>
      <c r="L43" s="42"/>
      <c r="M43" s="42"/>
      <c r="N43" s="34">
        <f t="shared" si="2"/>
        <v>0</v>
      </c>
    </row>
    <row r="44" spans="1:14" ht="27.2" hidden="1" customHeight="1" x14ac:dyDescent="0.2">
      <c r="A44" s="207"/>
      <c r="B44" s="201"/>
      <c r="C44" s="68" t="s">
        <v>90</v>
      </c>
      <c r="D44" s="13" t="s">
        <v>81</v>
      </c>
      <c r="E44" s="34">
        <f t="shared" si="6"/>
        <v>0</v>
      </c>
      <c r="F44" s="11"/>
      <c r="G44" s="11"/>
      <c r="H44" s="11"/>
      <c r="I44" s="11"/>
      <c r="J44" s="38"/>
      <c r="K44" s="11"/>
      <c r="L44" s="42"/>
      <c r="M44" s="42"/>
      <c r="N44" s="34">
        <f t="shared" si="2"/>
        <v>0</v>
      </c>
    </row>
    <row r="45" spans="1:14" ht="27.2" hidden="1" customHeight="1" x14ac:dyDescent="0.2">
      <c r="A45" s="208"/>
      <c r="B45" s="201"/>
      <c r="C45" s="68" t="s">
        <v>109</v>
      </c>
      <c r="D45" s="13" t="s">
        <v>82</v>
      </c>
      <c r="E45" s="34">
        <f t="shared" si="6"/>
        <v>0</v>
      </c>
      <c r="F45" s="11"/>
      <c r="G45" s="11"/>
      <c r="H45" s="11"/>
      <c r="I45" s="11"/>
      <c r="J45" s="38"/>
      <c r="K45" s="11"/>
      <c r="L45" s="42"/>
      <c r="M45" s="42"/>
      <c r="N45" s="34">
        <f t="shared" si="2"/>
        <v>0</v>
      </c>
    </row>
    <row r="46" spans="1:14" ht="78.75" customHeight="1" x14ac:dyDescent="0.2">
      <c r="A46" s="44"/>
      <c r="B46" s="201"/>
      <c r="C46" s="68" t="s">
        <v>109</v>
      </c>
      <c r="D46" s="13"/>
      <c r="E46" s="34"/>
      <c r="F46" s="11">
        <f>SUM(F41:F45)</f>
        <v>8716.5600000000013</v>
      </c>
      <c r="G46" s="11">
        <f t="shared" ref="G46:M46" si="13">SUM(G41:G45)</f>
        <v>9953.090000000002</v>
      </c>
      <c r="H46" s="11">
        <f t="shared" si="13"/>
        <v>10495.590000000002</v>
      </c>
      <c r="I46" s="11">
        <f t="shared" si="13"/>
        <v>12248.44</v>
      </c>
      <c r="J46" s="11">
        <f t="shared" si="13"/>
        <v>14075.34</v>
      </c>
      <c r="K46" s="11">
        <f t="shared" si="13"/>
        <v>12714.93</v>
      </c>
      <c r="L46" s="11">
        <f t="shared" si="13"/>
        <v>12827.15</v>
      </c>
      <c r="M46" s="11">
        <f t="shared" si="13"/>
        <v>13128.97</v>
      </c>
      <c r="N46" s="34">
        <f t="shared" si="2"/>
        <v>94160.07</v>
      </c>
    </row>
    <row r="47" spans="1:14" ht="77.25" customHeight="1" x14ac:dyDescent="0.2">
      <c r="A47" s="44"/>
      <c r="B47" s="201"/>
      <c r="C47" s="68" t="s">
        <v>110</v>
      </c>
      <c r="D47" s="13"/>
      <c r="E47" s="34"/>
      <c r="F47" s="11">
        <f>SUM(F46)</f>
        <v>8716.5600000000013</v>
      </c>
      <c r="G47" s="11">
        <f t="shared" ref="G47:M48" si="14">SUM(G46)</f>
        <v>9953.090000000002</v>
      </c>
      <c r="H47" s="11">
        <f t="shared" si="14"/>
        <v>10495.590000000002</v>
      </c>
      <c r="I47" s="11">
        <f t="shared" si="14"/>
        <v>12248.44</v>
      </c>
      <c r="J47" s="11">
        <f t="shared" si="14"/>
        <v>14075.34</v>
      </c>
      <c r="K47" s="11">
        <f t="shared" si="14"/>
        <v>12714.93</v>
      </c>
      <c r="L47" s="11">
        <f t="shared" si="14"/>
        <v>12827.15</v>
      </c>
      <c r="M47" s="11">
        <f t="shared" si="14"/>
        <v>13128.97</v>
      </c>
      <c r="N47" s="34">
        <f t="shared" si="2"/>
        <v>94160.07</v>
      </c>
    </row>
    <row r="48" spans="1:14" ht="92.25" customHeight="1" x14ac:dyDescent="0.2">
      <c r="A48" s="44"/>
      <c r="B48" s="202"/>
      <c r="C48" s="68" t="s">
        <v>115</v>
      </c>
      <c r="D48" s="13"/>
      <c r="E48" s="34"/>
      <c r="F48" s="11">
        <f>SUM(F47)</f>
        <v>8716.5600000000013</v>
      </c>
      <c r="G48" s="11">
        <f t="shared" si="14"/>
        <v>9953.090000000002</v>
      </c>
      <c r="H48" s="11">
        <f t="shared" si="14"/>
        <v>10495.590000000002</v>
      </c>
      <c r="I48" s="11">
        <f t="shared" si="14"/>
        <v>12248.44</v>
      </c>
      <c r="J48" s="11">
        <f t="shared" si="14"/>
        <v>14075.34</v>
      </c>
      <c r="K48" s="11">
        <f t="shared" si="14"/>
        <v>12714.93</v>
      </c>
      <c r="L48" s="11">
        <f t="shared" si="14"/>
        <v>12827.15</v>
      </c>
      <c r="M48" s="11">
        <f t="shared" si="14"/>
        <v>13128.97</v>
      </c>
      <c r="N48" s="34">
        <f t="shared" si="2"/>
        <v>94160.07</v>
      </c>
    </row>
    <row r="49" spans="1:19" s="5" customFormat="1" ht="43.5" customHeight="1" x14ac:dyDescent="0.2">
      <c r="A49" s="194" t="s">
        <v>11</v>
      </c>
      <c r="B49" s="197" t="s">
        <v>26</v>
      </c>
      <c r="C49" s="68"/>
      <c r="D49" s="15" t="s">
        <v>83</v>
      </c>
      <c r="E49" s="34">
        <f t="shared" si="6"/>
        <v>57316.270000000004</v>
      </c>
      <c r="F49" s="10">
        <v>5169.07</v>
      </c>
      <c r="G49" s="10">
        <v>5970.6</v>
      </c>
      <c r="H49" s="10">
        <v>6238.6</v>
      </c>
      <c r="I49" s="10">
        <v>6970</v>
      </c>
      <c r="J49" s="10">
        <v>7782</v>
      </c>
      <c r="K49" s="10">
        <v>8602</v>
      </c>
      <c r="L49" s="43">
        <v>8292</v>
      </c>
      <c r="M49" s="43">
        <v>8292</v>
      </c>
      <c r="N49" s="34">
        <f t="shared" si="2"/>
        <v>57316.270000000004</v>
      </c>
    </row>
    <row r="50" spans="1:19" ht="27.2" hidden="1" customHeight="1" x14ac:dyDescent="0.2">
      <c r="A50" s="195"/>
      <c r="B50" s="198"/>
      <c r="C50" s="70"/>
      <c r="D50" s="13" t="s">
        <v>84</v>
      </c>
      <c r="E50" s="34">
        <f t="shared" si="6"/>
        <v>0</v>
      </c>
      <c r="F50" s="11"/>
      <c r="G50" s="11"/>
      <c r="H50" s="11"/>
      <c r="I50" s="11"/>
      <c r="J50" s="38"/>
      <c r="K50" s="11"/>
      <c r="L50" s="42"/>
      <c r="M50" s="42"/>
      <c r="N50" s="34">
        <f t="shared" si="2"/>
        <v>0</v>
      </c>
    </row>
    <row r="51" spans="1:19" ht="27.2" hidden="1" customHeight="1" x14ac:dyDescent="0.2">
      <c r="A51" s="195"/>
      <c r="B51" s="198"/>
      <c r="C51" s="70"/>
      <c r="D51" s="13" t="s">
        <v>80</v>
      </c>
      <c r="E51" s="34">
        <f t="shared" si="6"/>
        <v>0</v>
      </c>
      <c r="F51" s="11"/>
      <c r="G51" s="11"/>
      <c r="H51" s="11"/>
      <c r="I51" s="11"/>
      <c r="J51" s="38"/>
      <c r="K51" s="11"/>
      <c r="L51" s="42"/>
      <c r="M51" s="42"/>
      <c r="N51" s="34">
        <f t="shared" si="2"/>
        <v>0</v>
      </c>
    </row>
    <row r="52" spans="1:19" ht="27.2" hidden="1" customHeight="1" x14ac:dyDescent="0.2">
      <c r="A52" s="195"/>
      <c r="B52" s="198"/>
      <c r="C52" s="70"/>
      <c r="D52" s="13" t="s">
        <v>81</v>
      </c>
      <c r="E52" s="34">
        <f t="shared" si="6"/>
        <v>0</v>
      </c>
      <c r="F52" s="10"/>
      <c r="G52" s="10"/>
      <c r="H52" s="10"/>
      <c r="I52" s="10"/>
      <c r="J52" s="39"/>
      <c r="K52" s="10"/>
      <c r="L52" s="43"/>
      <c r="M52" s="43"/>
      <c r="N52" s="34">
        <f t="shared" si="2"/>
        <v>0</v>
      </c>
    </row>
    <row r="53" spans="1:19" ht="27.2" hidden="1" customHeight="1" x14ac:dyDescent="0.2">
      <c r="A53" s="196"/>
      <c r="B53" s="199"/>
      <c r="C53" s="70"/>
      <c r="D53" s="13" t="s">
        <v>82</v>
      </c>
      <c r="E53" s="34">
        <f t="shared" si="6"/>
        <v>0</v>
      </c>
      <c r="F53" s="11"/>
      <c r="G53" s="11"/>
      <c r="H53" s="11"/>
      <c r="I53" s="11"/>
      <c r="J53" s="38"/>
      <c r="K53" s="11"/>
      <c r="L53" s="42"/>
      <c r="M53" s="42"/>
      <c r="N53" s="34">
        <f t="shared" si="2"/>
        <v>0</v>
      </c>
    </row>
    <row r="54" spans="1:19" s="1" customFormat="1" ht="36" customHeight="1" x14ac:dyDescent="0.2">
      <c r="A54" s="194" t="s">
        <v>12</v>
      </c>
      <c r="B54" s="197" t="s">
        <v>8</v>
      </c>
      <c r="C54" s="69"/>
      <c r="D54" s="15" t="s">
        <v>83</v>
      </c>
      <c r="E54" s="34">
        <f t="shared" si="6"/>
        <v>235.8</v>
      </c>
      <c r="F54" s="10">
        <v>20.8</v>
      </c>
      <c r="G54" s="10">
        <v>30</v>
      </c>
      <c r="H54" s="10">
        <v>30</v>
      </c>
      <c r="I54" s="10">
        <v>31</v>
      </c>
      <c r="J54" s="39">
        <v>31</v>
      </c>
      <c r="K54" s="10">
        <v>31</v>
      </c>
      <c r="L54" s="43">
        <v>31</v>
      </c>
      <c r="M54" s="43">
        <v>31</v>
      </c>
      <c r="N54" s="34">
        <f t="shared" si="2"/>
        <v>235.8</v>
      </c>
      <c r="O54" s="2"/>
      <c r="P54" s="2"/>
      <c r="Q54" s="2"/>
      <c r="R54" s="2"/>
      <c r="S54" s="2"/>
    </row>
    <row r="55" spans="1:19" ht="27.2" hidden="1" customHeight="1" x14ac:dyDescent="0.2">
      <c r="A55" s="195"/>
      <c r="B55" s="198"/>
      <c r="C55" s="70"/>
      <c r="D55" s="13" t="s">
        <v>84</v>
      </c>
      <c r="E55" s="34">
        <f t="shared" si="6"/>
        <v>0</v>
      </c>
      <c r="F55" s="11"/>
      <c r="G55" s="11"/>
      <c r="H55" s="11"/>
      <c r="I55" s="11"/>
      <c r="J55" s="38"/>
      <c r="K55" s="11"/>
      <c r="L55" s="42"/>
      <c r="M55" s="42"/>
      <c r="N55" s="34">
        <f t="shared" si="2"/>
        <v>0</v>
      </c>
    </row>
    <row r="56" spans="1:19" ht="27.2" hidden="1" customHeight="1" x14ac:dyDescent="0.2">
      <c r="A56" s="195"/>
      <c r="B56" s="198"/>
      <c r="C56" s="70"/>
      <c r="D56" s="13" t="s">
        <v>80</v>
      </c>
      <c r="E56" s="34">
        <f t="shared" si="6"/>
        <v>0</v>
      </c>
      <c r="F56" s="11"/>
      <c r="G56" s="11"/>
      <c r="H56" s="11"/>
      <c r="I56" s="11"/>
      <c r="J56" s="38"/>
      <c r="K56" s="11"/>
      <c r="L56" s="42"/>
      <c r="M56" s="42"/>
      <c r="N56" s="34">
        <f t="shared" si="2"/>
        <v>0</v>
      </c>
    </row>
    <row r="57" spans="1:19" ht="27.2" hidden="1" customHeight="1" x14ac:dyDescent="0.2">
      <c r="A57" s="195"/>
      <c r="B57" s="198"/>
      <c r="C57" s="70"/>
      <c r="D57" s="13" t="s">
        <v>81</v>
      </c>
      <c r="E57" s="34">
        <f t="shared" si="6"/>
        <v>0</v>
      </c>
      <c r="F57" s="10"/>
      <c r="G57" s="10"/>
      <c r="H57" s="10"/>
      <c r="I57" s="10"/>
      <c r="J57" s="39"/>
      <c r="K57" s="10"/>
      <c r="L57" s="43"/>
      <c r="M57" s="43"/>
      <c r="N57" s="34">
        <f t="shared" si="2"/>
        <v>0</v>
      </c>
    </row>
    <row r="58" spans="1:19" ht="27.2" hidden="1" customHeight="1" x14ac:dyDescent="0.2">
      <c r="A58" s="196"/>
      <c r="B58" s="199"/>
      <c r="C58" s="70"/>
      <c r="D58" s="13" t="s">
        <v>82</v>
      </c>
      <c r="E58" s="34">
        <f t="shared" si="6"/>
        <v>0</v>
      </c>
      <c r="F58" s="11"/>
      <c r="G58" s="11"/>
      <c r="H58" s="11"/>
      <c r="I58" s="11"/>
      <c r="J58" s="38"/>
      <c r="K58" s="11"/>
      <c r="L58" s="42"/>
      <c r="M58" s="42"/>
      <c r="N58" s="34">
        <f t="shared" si="2"/>
        <v>0</v>
      </c>
    </row>
    <row r="59" spans="1:19" s="1" customFormat="1" ht="57.75" customHeight="1" x14ac:dyDescent="0.2">
      <c r="A59" s="194" t="s">
        <v>14</v>
      </c>
      <c r="B59" s="197" t="s">
        <v>28</v>
      </c>
      <c r="C59" s="69"/>
      <c r="D59" s="15" t="s">
        <v>83</v>
      </c>
      <c r="E59" s="34">
        <f t="shared" si="6"/>
        <v>16116.5</v>
      </c>
      <c r="F59" s="10">
        <v>1539</v>
      </c>
      <c r="G59" s="10">
        <v>1798.5</v>
      </c>
      <c r="H59" s="10">
        <v>1898</v>
      </c>
      <c r="I59" s="10">
        <v>2287</v>
      </c>
      <c r="J59" s="39">
        <v>2273</v>
      </c>
      <c r="K59" s="10">
        <v>2107</v>
      </c>
      <c r="L59" s="43">
        <v>2107</v>
      </c>
      <c r="M59" s="43">
        <v>2107</v>
      </c>
      <c r="N59" s="34">
        <f t="shared" si="2"/>
        <v>16116.5</v>
      </c>
      <c r="O59" s="2"/>
      <c r="P59" s="2"/>
      <c r="Q59" s="2"/>
      <c r="R59" s="2"/>
      <c r="S59" s="2"/>
    </row>
    <row r="60" spans="1:19" ht="27.2" hidden="1" customHeight="1" x14ac:dyDescent="0.2">
      <c r="A60" s="195"/>
      <c r="B60" s="198"/>
      <c r="C60" s="70"/>
      <c r="D60" s="13" t="s">
        <v>84</v>
      </c>
      <c r="E60" s="34">
        <f t="shared" si="6"/>
        <v>0</v>
      </c>
      <c r="F60" s="11"/>
      <c r="G60" s="11"/>
      <c r="H60" s="11"/>
      <c r="I60" s="11"/>
      <c r="J60" s="38"/>
      <c r="K60" s="11"/>
      <c r="L60" s="42"/>
      <c r="M60" s="42"/>
      <c r="N60" s="34">
        <f t="shared" si="2"/>
        <v>0</v>
      </c>
    </row>
    <row r="61" spans="1:19" ht="27.2" hidden="1" customHeight="1" x14ac:dyDescent="0.2">
      <c r="A61" s="195"/>
      <c r="B61" s="198"/>
      <c r="C61" s="70"/>
      <c r="D61" s="13" t="s">
        <v>80</v>
      </c>
      <c r="E61" s="34">
        <f t="shared" si="6"/>
        <v>0</v>
      </c>
      <c r="F61" s="11"/>
      <c r="G61" s="11"/>
      <c r="H61" s="11"/>
      <c r="I61" s="11"/>
      <c r="J61" s="38"/>
      <c r="K61" s="11"/>
      <c r="L61" s="42"/>
      <c r="M61" s="42"/>
      <c r="N61" s="34">
        <f t="shared" si="2"/>
        <v>0</v>
      </c>
    </row>
    <row r="62" spans="1:19" ht="27.2" hidden="1" customHeight="1" x14ac:dyDescent="0.2">
      <c r="A62" s="195"/>
      <c r="B62" s="198"/>
      <c r="C62" s="70"/>
      <c r="D62" s="13" t="s">
        <v>81</v>
      </c>
      <c r="E62" s="34">
        <f t="shared" si="6"/>
        <v>0</v>
      </c>
      <c r="F62" s="10"/>
      <c r="G62" s="10"/>
      <c r="H62" s="10"/>
      <c r="I62" s="10"/>
      <c r="J62" s="39"/>
      <c r="K62" s="10"/>
      <c r="L62" s="43"/>
      <c r="M62" s="43"/>
      <c r="N62" s="34">
        <f t="shared" si="2"/>
        <v>0</v>
      </c>
    </row>
    <row r="63" spans="1:19" ht="27.2" hidden="1" customHeight="1" x14ac:dyDescent="0.2">
      <c r="A63" s="196"/>
      <c r="B63" s="199"/>
      <c r="C63" s="70"/>
      <c r="D63" s="13" t="s">
        <v>82</v>
      </c>
      <c r="E63" s="34">
        <f t="shared" si="6"/>
        <v>0</v>
      </c>
      <c r="F63" s="11"/>
      <c r="G63" s="11"/>
      <c r="H63" s="11"/>
      <c r="I63" s="11"/>
      <c r="J63" s="38"/>
      <c r="K63" s="11"/>
      <c r="L63" s="42"/>
      <c r="M63" s="42"/>
      <c r="N63" s="34">
        <f t="shared" si="2"/>
        <v>0</v>
      </c>
    </row>
    <row r="64" spans="1:19" s="1" customFormat="1" ht="43.5" customHeight="1" x14ac:dyDescent="0.2">
      <c r="A64" s="194" t="s">
        <v>16</v>
      </c>
      <c r="B64" s="197" t="s">
        <v>13</v>
      </c>
      <c r="C64" s="69"/>
      <c r="D64" s="15" t="s">
        <v>83</v>
      </c>
      <c r="E64" s="34">
        <f t="shared" si="6"/>
        <v>716.2</v>
      </c>
      <c r="F64" s="10">
        <v>171.1</v>
      </c>
      <c r="G64" s="10">
        <v>205</v>
      </c>
      <c r="H64" s="10">
        <v>215.1</v>
      </c>
      <c r="I64" s="10">
        <f t="shared" ref="I64:L64" si="15">SUM(I67)</f>
        <v>0</v>
      </c>
      <c r="J64" s="39">
        <v>125</v>
      </c>
      <c r="K64" s="10">
        <f t="shared" si="15"/>
        <v>0</v>
      </c>
      <c r="L64" s="43">
        <f t="shared" si="15"/>
        <v>0</v>
      </c>
      <c r="M64" s="43">
        <f t="shared" ref="M64" si="16">SUM(M67)</f>
        <v>0</v>
      </c>
      <c r="N64" s="34">
        <f t="shared" si="2"/>
        <v>716.2</v>
      </c>
      <c r="O64" s="2"/>
      <c r="P64" s="2"/>
      <c r="Q64" s="2"/>
      <c r="R64" s="2"/>
      <c r="S64" s="2"/>
    </row>
    <row r="65" spans="1:19" ht="27.2" hidden="1" customHeight="1" x14ac:dyDescent="0.2">
      <c r="A65" s="195"/>
      <c r="B65" s="198"/>
      <c r="C65" s="70"/>
      <c r="D65" s="13" t="s">
        <v>84</v>
      </c>
      <c r="E65" s="34">
        <f t="shared" si="6"/>
        <v>0</v>
      </c>
      <c r="F65" s="11"/>
      <c r="G65" s="11"/>
      <c r="H65" s="11"/>
      <c r="I65" s="11"/>
      <c r="J65" s="38"/>
      <c r="K65" s="11"/>
      <c r="L65" s="42"/>
      <c r="M65" s="42"/>
      <c r="N65" s="34">
        <f t="shared" si="2"/>
        <v>0</v>
      </c>
    </row>
    <row r="66" spans="1:19" ht="27.2" hidden="1" customHeight="1" x14ac:dyDescent="0.2">
      <c r="A66" s="195"/>
      <c r="B66" s="198"/>
      <c r="C66" s="70"/>
      <c r="D66" s="13" t="s">
        <v>80</v>
      </c>
      <c r="E66" s="34">
        <f t="shared" si="6"/>
        <v>0</v>
      </c>
      <c r="F66" s="11"/>
      <c r="G66" s="11"/>
      <c r="H66" s="11"/>
      <c r="I66" s="11"/>
      <c r="J66" s="38"/>
      <c r="K66" s="11"/>
      <c r="L66" s="42"/>
      <c r="M66" s="42"/>
      <c r="N66" s="34">
        <f t="shared" si="2"/>
        <v>0</v>
      </c>
    </row>
    <row r="67" spans="1:19" ht="27.2" hidden="1" customHeight="1" x14ac:dyDescent="0.2">
      <c r="A67" s="195"/>
      <c r="B67" s="198"/>
      <c r="C67" s="70"/>
      <c r="D67" s="13" t="s">
        <v>81</v>
      </c>
      <c r="E67" s="34">
        <f t="shared" si="6"/>
        <v>0</v>
      </c>
      <c r="F67" s="10"/>
      <c r="G67" s="10"/>
      <c r="H67" s="10"/>
      <c r="I67" s="10"/>
      <c r="J67" s="39"/>
      <c r="K67" s="10"/>
      <c r="L67" s="43"/>
      <c r="M67" s="43"/>
      <c r="N67" s="34">
        <f t="shared" si="2"/>
        <v>0</v>
      </c>
    </row>
    <row r="68" spans="1:19" ht="27.2" hidden="1" customHeight="1" x14ac:dyDescent="0.2">
      <c r="A68" s="196"/>
      <c r="B68" s="199"/>
      <c r="C68" s="70"/>
      <c r="D68" s="13" t="s">
        <v>82</v>
      </c>
      <c r="E68" s="34">
        <f t="shared" si="6"/>
        <v>0</v>
      </c>
      <c r="F68" s="11"/>
      <c r="G68" s="11"/>
      <c r="H68" s="11"/>
      <c r="I68" s="11"/>
      <c r="J68" s="38"/>
      <c r="K68" s="11"/>
      <c r="L68" s="42"/>
      <c r="M68" s="42"/>
      <c r="N68" s="34">
        <f t="shared" si="2"/>
        <v>0</v>
      </c>
    </row>
    <row r="69" spans="1:19" s="1" customFormat="1" ht="35.25" customHeight="1" x14ac:dyDescent="0.2">
      <c r="A69" s="194" t="s">
        <v>17</v>
      </c>
      <c r="B69" s="197" t="s">
        <v>15</v>
      </c>
      <c r="C69" s="69"/>
      <c r="D69" s="15" t="s">
        <v>83</v>
      </c>
      <c r="E69" s="34">
        <f t="shared" si="6"/>
        <v>14302.179999999998</v>
      </c>
      <c r="F69" s="10">
        <v>1184.3</v>
      </c>
      <c r="G69" s="10">
        <v>1420.7</v>
      </c>
      <c r="H69" s="10">
        <v>1708.7</v>
      </c>
      <c r="I69" s="10">
        <v>2359.6999999999998</v>
      </c>
      <c r="J69" s="39">
        <v>3189.47</v>
      </c>
      <c r="K69" s="10">
        <v>1488.35</v>
      </c>
      <c r="L69" s="43">
        <v>1324.57</v>
      </c>
      <c r="M69" s="43">
        <v>1626.39</v>
      </c>
      <c r="N69" s="34">
        <f t="shared" si="2"/>
        <v>14302.179999999998</v>
      </c>
      <c r="O69" s="2"/>
      <c r="P69" s="2"/>
      <c r="Q69" s="2"/>
      <c r="R69" s="2"/>
      <c r="S69" s="2"/>
    </row>
    <row r="70" spans="1:19" ht="27.2" hidden="1" customHeight="1" x14ac:dyDescent="0.2">
      <c r="A70" s="195"/>
      <c r="B70" s="198"/>
      <c r="C70" s="70"/>
      <c r="D70" s="13" t="s">
        <v>84</v>
      </c>
      <c r="E70" s="34">
        <f t="shared" si="6"/>
        <v>0</v>
      </c>
      <c r="F70" s="11"/>
      <c r="G70" s="11"/>
      <c r="H70" s="11"/>
      <c r="I70" s="11"/>
      <c r="J70" s="38"/>
      <c r="K70" s="11"/>
      <c r="L70" s="42"/>
      <c r="M70" s="42"/>
      <c r="N70" s="34">
        <f t="shared" si="2"/>
        <v>0</v>
      </c>
    </row>
    <row r="71" spans="1:19" ht="27.2" hidden="1" customHeight="1" x14ac:dyDescent="0.2">
      <c r="A71" s="195"/>
      <c r="B71" s="198"/>
      <c r="C71" s="70"/>
      <c r="D71" s="13" t="s">
        <v>80</v>
      </c>
      <c r="E71" s="34">
        <f t="shared" si="6"/>
        <v>0</v>
      </c>
      <c r="F71" s="11"/>
      <c r="G71" s="11"/>
      <c r="H71" s="11"/>
      <c r="I71" s="11"/>
      <c r="J71" s="38"/>
      <c r="K71" s="11"/>
      <c r="L71" s="42"/>
      <c r="M71" s="42"/>
      <c r="N71" s="34">
        <f t="shared" si="2"/>
        <v>0</v>
      </c>
    </row>
    <row r="72" spans="1:19" ht="27.2" hidden="1" customHeight="1" x14ac:dyDescent="0.2">
      <c r="A72" s="195"/>
      <c r="B72" s="198"/>
      <c r="C72" s="70"/>
      <c r="D72" s="13" t="s">
        <v>81</v>
      </c>
      <c r="E72" s="34">
        <f t="shared" si="6"/>
        <v>0</v>
      </c>
      <c r="F72" s="10"/>
      <c r="G72" s="10"/>
      <c r="H72" s="10"/>
      <c r="I72" s="10"/>
      <c r="J72" s="39"/>
      <c r="K72" s="10"/>
      <c r="L72" s="43"/>
      <c r="M72" s="43"/>
      <c r="N72" s="34">
        <f t="shared" si="2"/>
        <v>0</v>
      </c>
    </row>
    <row r="73" spans="1:19" ht="27.2" hidden="1" customHeight="1" x14ac:dyDescent="0.2">
      <c r="A73" s="196"/>
      <c r="B73" s="199"/>
      <c r="C73" s="70"/>
      <c r="D73" s="13" t="s">
        <v>82</v>
      </c>
      <c r="E73" s="34">
        <f t="shared" si="6"/>
        <v>0</v>
      </c>
      <c r="F73" s="11"/>
      <c r="G73" s="11"/>
      <c r="H73" s="11"/>
      <c r="I73" s="11"/>
      <c r="J73" s="38"/>
      <c r="K73" s="11"/>
      <c r="L73" s="42"/>
      <c r="M73" s="42"/>
      <c r="N73" s="34">
        <f t="shared" si="2"/>
        <v>0</v>
      </c>
    </row>
    <row r="74" spans="1:19" s="1" customFormat="1" ht="30" customHeight="1" x14ac:dyDescent="0.2">
      <c r="A74" s="194" t="s">
        <v>21</v>
      </c>
      <c r="B74" s="197" t="s">
        <v>29</v>
      </c>
      <c r="C74" s="69"/>
      <c r="D74" s="15" t="s">
        <v>83</v>
      </c>
      <c r="E74" s="34">
        <f t="shared" si="6"/>
        <v>102.56</v>
      </c>
      <c r="F74" s="10">
        <v>0</v>
      </c>
      <c r="G74" s="10">
        <v>63.2</v>
      </c>
      <c r="H74" s="10">
        <v>0</v>
      </c>
      <c r="I74" s="10">
        <v>21.86</v>
      </c>
      <c r="J74" s="39">
        <v>17.5</v>
      </c>
      <c r="K74" s="10">
        <v>0</v>
      </c>
      <c r="L74" s="43">
        <v>0</v>
      </c>
      <c r="M74" s="43">
        <v>0</v>
      </c>
      <c r="N74" s="34">
        <f t="shared" si="2"/>
        <v>102.56</v>
      </c>
      <c r="O74" s="2"/>
      <c r="P74" s="2"/>
      <c r="Q74" s="2"/>
      <c r="R74" s="2"/>
      <c r="S74" s="2"/>
    </row>
    <row r="75" spans="1:19" ht="27.2" hidden="1" customHeight="1" x14ac:dyDescent="0.2">
      <c r="A75" s="195"/>
      <c r="B75" s="198"/>
      <c r="C75" s="70"/>
      <c r="D75" s="13" t="s">
        <v>84</v>
      </c>
      <c r="E75" s="34">
        <f t="shared" si="6"/>
        <v>0</v>
      </c>
      <c r="F75" s="11"/>
      <c r="G75" s="11"/>
      <c r="H75" s="11"/>
      <c r="I75" s="11"/>
      <c r="J75" s="38"/>
      <c r="K75" s="11"/>
      <c r="L75" s="42"/>
      <c r="M75" s="42"/>
      <c r="N75" s="34">
        <f t="shared" ref="N75:N138" si="17">SUM(F75:M75)</f>
        <v>0</v>
      </c>
    </row>
    <row r="76" spans="1:19" ht="27.2" hidden="1" customHeight="1" x14ac:dyDescent="0.2">
      <c r="A76" s="195"/>
      <c r="B76" s="198"/>
      <c r="C76" s="70"/>
      <c r="D76" s="13" t="s">
        <v>80</v>
      </c>
      <c r="E76" s="34">
        <f t="shared" si="6"/>
        <v>0</v>
      </c>
      <c r="F76" s="11"/>
      <c r="G76" s="11"/>
      <c r="H76" s="11"/>
      <c r="I76" s="11"/>
      <c r="J76" s="38"/>
      <c r="K76" s="11"/>
      <c r="L76" s="42"/>
      <c r="M76" s="42"/>
      <c r="N76" s="34">
        <f t="shared" si="17"/>
        <v>0</v>
      </c>
    </row>
    <row r="77" spans="1:19" ht="27.2" hidden="1" customHeight="1" x14ac:dyDescent="0.2">
      <c r="A77" s="195"/>
      <c r="B77" s="198"/>
      <c r="C77" s="70"/>
      <c r="D77" s="13" t="s">
        <v>81</v>
      </c>
      <c r="E77" s="34">
        <f t="shared" si="6"/>
        <v>0</v>
      </c>
      <c r="F77" s="10"/>
      <c r="G77" s="10"/>
      <c r="H77" s="10"/>
      <c r="I77" s="10"/>
      <c r="J77" s="39"/>
      <c r="K77" s="10"/>
      <c r="L77" s="43"/>
      <c r="M77" s="43"/>
      <c r="N77" s="34">
        <f t="shared" si="17"/>
        <v>0</v>
      </c>
    </row>
    <row r="78" spans="1:19" ht="27.2" hidden="1" customHeight="1" x14ac:dyDescent="0.2">
      <c r="A78" s="196"/>
      <c r="B78" s="199"/>
      <c r="C78" s="70"/>
      <c r="D78" s="13" t="s">
        <v>82</v>
      </c>
      <c r="E78" s="34">
        <f t="shared" si="6"/>
        <v>0</v>
      </c>
      <c r="F78" s="11"/>
      <c r="G78" s="11"/>
      <c r="H78" s="11"/>
      <c r="I78" s="11"/>
      <c r="J78" s="38"/>
      <c r="K78" s="11"/>
      <c r="L78" s="42"/>
      <c r="M78" s="42"/>
      <c r="N78" s="34">
        <f t="shared" si="17"/>
        <v>0</v>
      </c>
    </row>
    <row r="79" spans="1:19" s="1" customFormat="1" ht="28.5" customHeight="1" x14ac:dyDescent="0.2">
      <c r="A79" s="194" t="s">
        <v>22</v>
      </c>
      <c r="B79" s="197" t="s">
        <v>19</v>
      </c>
      <c r="C79" s="69"/>
      <c r="D79" s="15" t="s">
        <v>83</v>
      </c>
      <c r="E79" s="34">
        <f t="shared" si="6"/>
        <v>2085.64</v>
      </c>
      <c r="F79" s="10">
        <v>84</v>
      </c>
      <c r="G79" s="10">
        <v>89.6</v>
      </c>
      <c r="H79" s="10">
        <v>49.7</v>
      </c>
      <c r="I79" s="10">
        <v>246.14</v>
      </c>
      <c r="J79" s="39">
        <v>210.2</v>
      </c>
      <c r="K79" s="10">
        <v>138</v>
      </c>
      <c r="L79" s="43">
        <v>634</v>
      </c>
      <c r="M79" s="43">
        <v>634</v>
      </c>
      <c r="N79" s="34">
        <f t="shared" si="17"/>
        <v>2085.64</v>
      </c>
      <c r="O79" s="2"/>
      <c r="P79" s="2"/>
      <c r="Q79" s="2"/>
      <c r="R79" s="2"/>
      <c r="S79" s="2"/>
    </row>
    <row r="80" spans="1:19" ht="27.2" hidden="1" customHeight="1" x14ac:dyDescent="0.2">
      <c r="A80" s="195"/>
      <c r="B80" s="198"/>
      <c r="C80" s="70"/>
      <c r="D80" s="13" t="s">
        <v>84</v>
      </c>
      <c r="E80" s="34">
        <f t="shared" si="6"/>
        <v>0</v>
      </c>
      <c r="F80" s="11"/>
      <c r="G80" s="11"/>
      <c r="H80" s="11"/>
      <c r="I80" s="11"/>
      <c r="J80" s="38"/>
      <c r="K80" s="11"/>
      <c r="L80" s="42"/>
      <c r="M80" s="42"/>
      <c r="N80" s="34">
        <f t="shared" si="17"/>
        <v>0</v>
      </c>
    </row>
    <row r="81" spans="1:19" ht="27.2" hidden="1" customHeight="1" x14ac:dyDescent="0.2">
      <c r="A81" s="195"/>
      <c r="B81" s="198"/>
      <c r="C81" s="70"/>
      <c r="D81" s="13" t="s">
        <v>80</v>
      </c>
      <c r="E81" s="34">
        <f t="shared" si="6"/>
        <v>0</v>
      </c>
      <c r="F81" s="11"/>
      <c r="G81" s="11"/>
      <c r="H81" s="11"/>
      <c r="I81" s="11"/>
      <c r="J81" s="38"/>
      <c r="K81" s="11"/>
      <c r="L81" s="42"/>
      <c r="M81" s="42"/>
      <c r="N81" s="34">
        <f t="shared" si="17"/>
        <v>0</v>
      </c>
    </row>
    <row r="82" spans="1:19" ht="27.2" hidden="1" customHeight="1" x14ac:dyDescent="0.2">
      <c r="A82" s="195"/>
      <c r="B82" s="198"/>
      <c r="C82" s="70"/>
      <c r="D82" s="13" t="s">
        <v>81</v>
      </c>
      <c r="E82" s="34">
        <f t="shared" si="6"/>
        <v>0</v>
      </c>
      <c r="F82" s="10"/>
      <c r="G82" s="10"/>
      <c r="H82" s="10"/>
      <c r="I82" s="10"/>
      <c r="J82" s="39"/>
      <c r="K82" s="10"/>
      <c r="L82" s="43"/>
      <c r="M82" s="43"/>
      <c r="N82" s="34">
        <f t="shared" si="17"/>
        <v>0</v>
      </c>
    </row>
    <row r="83" spans="1:19" ht="27.2" hidden="1" customHeight="1" x14ac:dyDescent="0.2">
      <c r="A83" s="196"/>
      <c r="B83" s="199"/>
      <c r="C83" s="70"/>
      <c r="D83" s="13" t="s">
        <v>82</v>
      </c>
      <c r="E83" s="34">
        <f t="shared" si="6"/>
        <v>0</v>
      </c>
      <c r="F83" s="10"/>
      <c r="G83" s="10"/>
      <c r="H83" s="10"/>
      <c r="I83" s="10"/>
      <c r="J83" s="39"/>
      <c r="K83" s="10"/>
      <c r="L83" s="43"/>
      <c r="M83" s="43"/>
      <c r="N83" s="34">
        <f t="shared" si="17"/>
        <v>0</v>
      </c>
    </row>
    <row r="84" spans="1:19" s="1" customFormat="1" ht="30.75" customHeight="1" x14ac:dyDescent="0.2">
      <c r="A84" s="194" t="s">
        <v>24</v>
      </c>
      <c r="B84" s="197" t="s">
        <v>18</v>
      </c>
      <c r="C84" s="69"/>
      <c r="D84" s="15" t="s">
        <v>83</v>
      </c>
      <c r="E84" s="34">
        <f t="shared" si="6"/>
        <v>710</v>
      </c>
      <c r="F84" s="10">
        <v>100</v>
      </c>
      <c r="G84" s="10">
        <v>100</v>
      </c>
      <c r="H84" s="10">
        <v>100</v>
      </c>
      <c r="I84" s="10">
        <v>100</v>
      </c>
      <c r="J84" s="39">
        <v>100</v>
      </c>
      <c r="K84" s="10">
        <v>10</v>
      </c>
      <c r="L84" s="43">
        <v>100</v>
      </c>
      <c r="M84" s="43">
        <v>100</v>
      </c>
      <c r="N84" s="34">
        <f t="shared" si="17"/>
        <v>710</v>
      </c>
      <c r="O84" s="2"/>
      <c r="P84" s="2"/>
      <c r="Q84" s="2"/>
      <c r="R84" s="2"/>
      <c r="S84" s="2"/>
    </row>
    <row r="85" spans="1:19" ht="27.2" hidden="1" customHeight="1" x14ac:dyDescent="0.2">
      <c r="A85" s="195"/>
      <c r="B85" s="198"/>
      <c r="C85" s="70"/>
      <c r="D85" s="13" t="s">
        <v>84</v>
      </c>
      <c r="E85" s="34">
        <f t="shared" si="6"/>
        <v>0</v>
      </c>
      <c r="F85" s="11"/>
      <c r="G85" s="11"/>
      <c r="H85" s="11"/>
      <c r="I85" s="11"/>
      <c r="J85" s="38"/>
      <c r="K85" s="11"/>
      <c r="L85" s="42"/>
      <c r="M85" s="42"/>
      <c r="N85" s="34">
        <f t="shared" si="17"/>
        <v>0</v>
      </c>
    </row>
    <row r="86" spans="1:19" ht="27.2" hidden="1" customHeight="1" x14ac:dyDescent="0.2">
      <c r="A86" s="195"/>
      <c r="B86" s="198"/>
      <c r="C86" s="70"/>
      <c r="D86" s="13" t="s">
        <v>80</v>
      </c>
      <c r="E86" s="34">
        <f t="shared" ref="E86:E117" si="18">F86+G86+H86+I86+J86+K86+L86+M86</f>
        <v>0</v>
      </c>
      <c r="F86" s="11"/>
      <c r="G86" s="11"/>
      <c r="H86" s="11"/>
      <c r="I86" s="11"/>
      <c r="J86" s="38"/>
      <c r="K86" s="11"/>
      <c r="L86" s="42"/>
      <c r="M86" s="42"/>
      <c r="N86" s="34">
        <f t="shared" si="17"/>
        <v>0</v>
      </c>
    </row>
    <row r="87" spans="1:19" ht="27.2" hidden="1" customHeight="1" x14ac:dyDescent="0.2">
      <c r="A87" s="195"/>
      <c r="B87" s="198"/>
      <c r="C87" s="70"/>
      <c r="D87" s="13" t="s">
        <v>81</v>
      </c>
      <c r="E87" s="34">
        <f t="shared" si="18"/>
        <v>0</v>
      </c>
      <c r="F87" s="10"/>
      <c r="G87" s="10"/>
      <c r="H87" s="10"/>
      <c r="I87" s="10"/>
      <c r="J87" s="39"/>
      <c r="K87" s="10"/>
      <c r="L87" s="43"/>
      <c r="M87" s="43"/>
      <c r="N87" s="34">
        <f t="shared" si="17"/>
        <v>0</v>
      </c>
    </row>
    <row r="88" spans="1:19" ht="27.2" hidden="1" customHeight="1" x14ac:dyDescent="0.2">
      <c r="A88" s="196"/>
      <c r="B88" s="199"/>
      <c r="C88" s="70"/>
      <c r="D88" s="13" t="s">
        <v>82</v>
      </c>
      <c r="E88" s="34">
        <f t="shared" si="18"/>
        <v>0</v>
      </c>
      <c r="F88" s="10"/>
      <c r="G88" s="10"/>
      <c r="H88" s="10"/>
      <c r="I88" s="10"/>
      <c r="J88" s="39"/>
      <c r="K88" s="10"/>
      <c r="L88" s="43"/>
      <c r="M88" s="43"/>
      <c r="N88" s="34">
        <f t="shared" si="17"/>
        <v>0</v>
      </c>
    </row>
    <row r="89" spans="1:19" s="1" customFormat="1" ht="46.5" customHeight="1" x14ac:dyDescent="0.2">
      <c r="A89" s="194" t="s">
        <v>32</v>
      </c>
      <c r="B89" s="197" t="s">
        <v>20</v>
      </c>
      <c r="C89" s="69"/>
      <c r="D89" s="15" t="s">
        <v>83</v>
      </c>
      <c r="E89" s="34">
        <f t="shared" si="18"/>
        <v>1136</v>
      </c>
      <c r="F89" s="10">
        <v>104</v>
      </c>
      <c r="G89" s="10">
        <v>140</v>
      </c>
      <c r="H89" s="10">
        <v>120</v>
      </c>
      <c r="I89" s="10">
        <v>120</v>
      </c>
      <c r="J89" s="39">
        <v>202</v>
      </c>
      <c r="K89" s="10">
        <v>150</v>
      </c>
      <c r="L89" s="43">
        <v>150</v>
      </c>
      <c r="M89" s="43">
        <v>150</v>
      </c>
      <c r="N89" s="34">
        <f t="shared" si="17"/>
        <v>1136</v>
      </c>
      <c r="O89" s="2"/>
      <c r="P89" s="2"/>
      <c r="Q89" s="2"/>
      <c r="R89" s="2"/>
      <c r="S89" s="2"/>
    </row>
    <row r="90" spans="1:19" ht="27.2" hidden="1" customHeight="1" x14ac:dyDescent="0.2">
      <c r="A90" s="195"/>
      <c r="B90" s="198"/>
      <c r="C90" s="70"/>
      <c r="D90" s="13" t="s">
        <v>84</v>
      </c>
      <c r="E90" s="34">
        <f t="shared" si="18"/>
        <v>0</v>
      </c>
      <c r="F90" s="11"/>
      <c r="G90" s="11"/>
      <c r="H90" s="11"/>
      <c r="I90" s="11"/>
      <c r="J90" s="38"/>
      <c r="K90" s="11"/>
      <c r="L90" s="42"/>
      <c r="M90" s="42"/>
      <c r="N90" s="34">
        <f t="shared" si="17"/>
        <v>0</v>
      </c>
    </row>
    <row r="91" spans="1:19" ht="27.2" hidden="1" customHeight="1" x14ac:dyDescent="0.2">
      <c r="A91" s="195"/>
      <c r="B91" s="198"/>
      <c r="C91" s="70"/>
      <c r="D91" s="13" t="s">
        <v>80</v>
      </c>
      <c r="E91" s="34">
        <f t="shared" si="18"/>
        <v>0</v>
      </c>
      <c r="F91" s="11"/>
      <c r="G91" s="11"/>
      <c r="H91" s="11"/>
      <c r="I91" s="11"/>
      <c r="J91" s="38"/>
      <c r="K91" s="11"/>
      <c r="L91" s="42"/>
      <c r="M91" s="42"/>
      <c r="N91" s="34">
        <f t="shared" si="17"/>
        <v>0</v>
      </c>
    </row>
    <row r="92" spans="1:19" ht="27.2" hidden="1" customHeight="1" x14ac:dyDescent="0.2">
      <c r="A92" s="195"/>
      <c r="B92" s="198"/>
      <c r="C92" s="70"/>
      <c r="D92" s="13" t="s">
        <v>81</v>
      </c>
      <c r="E92" s="34">
        <f t="shared" si="18"/>
        <v>0</v>
      </c>
      <c r="F92" s="10"/>
      <c r="G92" s="10"/>
      <c r="H92" s="10"/>
      <c r="I92" s="10"/>
      <c r="J92" s="39"/>
      <c r="K92" s="10"/>
      <c r="L92" s="43"/>
      <c r="M92" s="43"/>
      <c r="N92" s="34">
        <f t="shared" si="17"/>
        <v>0</v>
      </c>
    </row>
    <row r="93" spans="1:19" ht="27.2" hidden="1" customHeight="1" x14ac:dyDescent="0.2">
      <c r="A93" s="196"/>
      <c r="B93" s="199"/>
      <c r="C93" s="70"/>
      <c r="D93" s="13" t="s">
        <v>82</v>
      </c>
      <c r="E93" s="34">
        <f t="shared" si="18"/>
        <v>0</v>
      </c>
      <c r="F93" s="11"/>
      <c r="G93" s="11"/>
      <c r="H93" s="11"/>
      <c r="I93" s="11"/>
      <c r="J93" s="38"/>
      <c r="K93" s="11"/>
      <c r="L93" s="42"/>
      <c r="M93" s="42"/>
      <c r="N93" s="34">
        <f t="shared" si="17"/>
        <v>0</v>
      </c>
    </row>
    <row r="94" spans="1:19" s="1" customFormat="1" ht="15" hidden="1" x14ac:dyDescent="0.2">
      <c r="A94" s="194" t="s">
        <v>33</v>
      </c>
      <c r="B94" s="197" t="s">
        <v>86</v>
      </c>
      <c r="C94" s="69"/>
      <c r="D94" s="15" t="s">
        <v>83</v>
      </c>
      <c r="E94" s="34">
        <f t="shared" si="18"/>
        <v>0</v>
      </c>
      <c r="F94" s="10">
        <f t="shared" ref="F94:L94" si="19">SUM(F104)</f>
        <v>0</v>
      </c>
      <c r="G94" s="10">
        <f t="shared" si="19"/>
        <v>0</v>
      </c>
      <c r="H94" s="10">
        <f t="shared" si="19"/>
        <v>0</v>
      </c>
      <c r="I94" s="10">
        <f t="shared" si="19"/>
        <v>0</v>
      </c>
      <c r="J94" s="39">
        <f t="shared" si="19"/>
        <v>0</v>
      </c>
      <c r="K94" s="10">
        <f t="shared" si="19"/>
        <v>0</v>
      </c>
      <c r="L94" s="43">
        <f t="shared" si="19"/>
        <v>0</v>
      </c>
      <c r="M94" s="43">
        <f t="shared" ref="M94" si="20">SUM(M104)</f>
        <v>0</v>
      </c>
      <c r="N94" s="34">
        <f t="shared" si="17"/>
        <v>0</v>
      </c>
      <c r="O94" s="2"/>
      <c r="P94" s="2"/>
      <c r="Q94" s="2"/>
      <c r="R94" s="2"/>
      <c r="S94" s="2"/>
    </row>
    <row r="95" spans="1:19" s="1" customFormat="1" ht="30" hidden="1" customHeight="1" x14ac:dyDescent="0.2">
      <c r="A95" s="195"/>
      <c r="B95" s="198"/>
      <c r="C95" s="70"/>
      <c r="D95" s="9"/>
      <c r="E95" s="34">
        <f t="shared" si="18"/>
        <v>0</v>
      </c>
      <c r="F95" s="9"/>
      <c r="G95" s="9"/>
      <c r="H95" s="11">
        <f>H96+H97</f>
        <v>0</v>
      </c>
      <c r="I95" s="4"/>
      <c r="J95" s="40"/>
      <c r="K95" s="6"/>
      <c r="L95" s="4"/>
      <c r="M95" s="4"/>
      <c r="N95" s="34">
        <f t="shared" si="17"/>
        <v>0</v>
      </c>
      <c r="O95" s="2"/>
      <c r="P95" s="2"/>
      <c r="Q95" s="2"/>
      <c r="R95" s="2"/>
      <c r="S95" s="2"/>
    </row>
    <row r="96" spans="1:19" s="1" customFormat="1" ht="14.25" hidden="1" customHeight="1" x14ac:dyDescent="0.2">
      <c r="A96" s="195"/>
      <c r="B96" s="198"/>
      <c r="C96" s="69"/>
      <c r="D96" s="15"/>
      <c r="E96" s="34">
        <f t="shared" si="18"/>
        <v>0</v>
      </c>
      <c r="F96" s="15"/>
      <c r="G96" s="15"/>
      <c r="H96" s="10"/>
      <c r="I96" s="4"/>
      <c r="J96" s="40"/>
      <c r="K96" s="6"/>
      <c r="L96" s="4"/>
      <c r="M96" s="4"/>
      <c r="N96" s="34">
        <f t="shared" si="17"/>
        <v>0</v>
      </c>
      <c r="O96" s="2"/>
      <c r="P96" s="2"/>
      <c r="Q96" s="2"/>
      <c r="R96" s="2"/>
      <c r="S96" s="2"/>
    </row>
    <row r="97" spans="1:19" s="1" customFormat="1" ht="14.25" hidden="1" customHeight="1" x14ac:dyDescent="0.2">
      <c r="A97" s="195"/>
      <c r="B97" s="198"/>
      <c r="C97" s="69"/>
      <c r="D97" s="15"/>
      <c r="E97" s="34">
        <f t="shared" si="18"/>
        <v>0</v>
      </c>
      <c r="F97" s="15"/>
      <c r="G97" s="15"/>
      <c r="H97" s="10"/>
      <c r="I97" s="4"/>
      <c r="J97" s="40"/>
      <c r="K97" s="6"/>
      <c r="L97" s="4"/>
      <c r="M97" s="4"/>
      <c r="N97" s="34">
        <f t="shared" si="17"/>
        <v>0</v>
      </c>
      <c r="O97" s="2"/>
      <c r="P97" s="2"/>
      <c r="Q97" s="2"/>
      <c r="R97" s="2"/>
      <c r="S97" s="2"/>
    </row>
    <row r="98" spans="1:19" s="1" customFormat="1" ht="14.25" hidden="1" customHeight="1" x14ac:dyDescent="0.2">
      <c r="A98" s="195"/>
      <c r="B98" s="198"/>
      <c r="C98" s="69"/>
      <c r="D98" s="15"/>
      <c r="E98" s="34">
        <f t="shared" si="18"/>
        <v>0</v>
      </c>
      <c r="F98" s="15"/>
      <c r="G98" s="15"/>
      <c r="H98" s="10"/>
      <c r="I98" s="4"/>
      <c r="J98" s="40"/>
      <c r="K98" s="6"/>
      <c r="L98" s="4"/>
      <c r="M98" s="4"/>
      <c r="N98" s="34">
        <f t="shared" si="17"/>
        <v>0</v>
      </c>
      <c r="O98" s="2"/>
      <c r="P98" s="2"/>
      <c r="Q98" s="2"/>
      <c r="R98" s="2"/>
      <c r="S98" s="2"/>
    </row>
    <row r="99" spans="1:19" s="1" customFormat="1" ht="14.25" hidden="1" customHeight="1" x14ac:dyDescent="0.2">
      <c r="A99" s="195"/>
      <c r="B99" s="198"/>
      <c r="C99" s="69"/>
      <c r="D99" s="15"/>
      <c r="E99" s="34">
        <f t="shared" si="18"/>
        <v>0</v>
      </c>
      <c r="F99" s="15"/>
      <c r="G99" s="15"/>
      <c r="H99" s="10"/>
      <c r="I99" s="4"/>
      <c r="J99" s="40"/>
      <c r="K99" s="6"/>
      <c r="L99" s="4"/>
      <c r="M99" s="4"/>
      <c r="N99" s="34">
        <f t="shared" si="17"/>
        <v>0</v>
      </c>
      <c r="O99" s="2"/>
      <c r="P99" s="2"/>
      <c r="Q99" s="2"/>
      <c r="R99" s="2"/>
      <c r="S99" s="2"/>
    </row>
    <row r="100" spans="1:19" s="1" customFormat="1" ht="14.25" hidden="1" customHeight="1" x14ac:dyDescent="0.2">
      <c r="A100" s="195"/>
      <c r="B100" s="198"/>
      <c r="C100" s="69"/>
      <c r="D100" s="15"/>
      <c r="E100" s="34">
        <f t="shared" si="18"/>
        <v>0</v>
      </c>
      <c r="F100" s="15"/>
      <c r="G100" s="15"/>
      <c r="H100" s="10"/>
      <c r="I100" s="4"/>
      <c r="J100" s="40"/>
      <c r="K100" s="6"/>
      <c r="L100" s="4"/>
      <c r="M100" s="4"/>
      <c r="N100" s="34">
        <f t="shared" si="17"/>
        <v>0</v>
      </c>
      <c r="O100" s="2"/>
      <c r="P100" s="2"/>
      <c r="Q100" s="2"/>
      <c r="R100" s="2"/>
      <c r="S100" s="2"/>
    </row>
    <row r="101" spans="1:19" s="1" customFormat="1" ht="14.25" hidden="1" customHeight="1" x14ac:dyDescent="0.2">
      <c r="A101" s="195"/>
      <c r="B101" s="198"/>
      <c r="C101" s="69"/>
      <c r="D101" s="15"/>
      <c r="E101" s="34">
        <f t="shared" si="18"/>
        <v>0</v>
      </c>
      <c r="F101" s="15"/>
      <c r="G101" s="15"/>
      <c r="H101" s="10"/>
      <c r="I101" s="4"/>
      <c r="J101" s="40"/>
      <c r="K101" s="6"/>
      <c r="L101" s="4"/>
      <c r="M101" s="4"/>
      <c r="N101" s="34">
        <f t="shared" si="17"/>
        <v>0</v>
      </c>
      <c r="O101" s="2"/>
      <c r="P101" s="2"/>
      <c r="Q101" s="2"/>
      <c r="R101" s="2"/>
      <c r="S101" s="2"/>
    </row>
    <row r="102" spans="1:19" ht="27.2" hidden="1" customHeight="1" x14ac:dyDescent="0.2">
      <c r="A102" s="195"/>
      <c r="B102" s="198"/>
      <c r="C102" s="70"/>
      <c r="D102" s="13" t="s">
        <v>84</v>
      </c>
      <c r="E102" s="34">
        <f t="shared" si="18"/>
        <v>0</v>
      </c>
      <c r="F102" s="11"/>
      <c r="G102" s="11"/>
      <c r="H102" s="11"/>
      <c r="I102" s="11"/>
      <c r="J102" s="38"/>
      <c r="K102" s="11"/>
      <c r="L102" s="42"/>
      <c r="M102" s="42"/>
      <c r="N102" s="34">
        <f t="shared" si="17"/>
        <v>0</v>
      </c>
    </row>
    <row r="103" spans="1:19" ht="27.2" hidden="1" customHeight="1" x14ac:dyDescent="0.2">
      <c r="A103" s="195"/>
      <c r="B103" s="198"/>
      <c r="C103" s="70"/>
      <c r="D103" s="13" t="s">
        <v>80</v>
      </c>
      <c r="E103" s="34">
        <f t="shared" si="18"/>
        <v>0</v>
      </c>
      <c r="F103" s="11"/>
      <c r="G103" s="11"/>
      <c r="H103" s="11"/>
      <c r="I103" s="11"/>
      <c r="J103" s="38"/>
      <c r="K103" s="11"/>
      <c r="L103" s="42"/>
      <c r="M103" s="42"/>
      <c r="N103" s="34">
        <f t="shared" si="17"/>
        <v>0</v>
      </c>
    </row>
    <row r="104" spans="1:19" ht="27.2" hidden="1" customHeight="1" x14ac:dyDescent="0.2">
      <c r="A104" s="195"/>
      <c r="B104" s="198"/>
      <c r="C104" s="70"/>
      <c r="D104" s="13" t="s">
        <v>81</v>
      </c>
      <c r="E104" s="34">
        <f t="shared" si="18"/>
        <v>0</v>
      </c>
      <c r="F104" s="10"/>
      <c r="G104" s="10"/>
      <c r="H104" s="10"/>
      <c r="I104" s="10"/>
      <c r="J104" s="39"/>
      <c r="K104" s="10"/>
      <c r="L104" s="43"/>
      <c r="M104" s="43"/>
      <c r="N104" s="34">
        <f t="shared" si="17"/>
        <v>0</v>
      </c>
    </row>
    <row r="105" spans="1:19" ht="27.2" hidden="1" customHeight="1" x14ac:dyDescent="0.2">
      <c r="A105" s="196"/>
      <c r="B105" s="199"/>
      <c r="C105" s="70"/>
      <c r="D105" s="13" t="s">
        <v>82</v>
      </c>
      <c r="E105" s="34">
        <f t="shared" si="18"/>
        <v>0</v>
      </c>
      <c r="F105" s="11"/>
      <c r="G105" s="11"/>
      <c r="H105" s="11"/>
      <c r="I105" s="11"/>
      <c r="J105" s="38"/>
      <c r="K105" s="11"/>
      <c r="L105" s="42"/>
      <c r="M105" s="42"/>
      <c r="N105" s="34">
        <f t="shared" si="17"/>
        <v>0</v>
      </c>
    </row>
    <row r="106" spans="1:19" s="1" customFormat="1" ht="15" x14ac:dyDescent="0.2">
      <c r="A106" s="194" t="s">
        <v>33</v>
      </c>
      <c r="B106" s="197" t="s">
        <v>23</v>
      </c>
      <c r="C106" s="69"/>
      <c r="D106" s="15" t="s">
        <v>83</v>
      </c>
      <c r="E106" s="34">
        <f t="shared" si="18"/>
        <v>1438.9199999999998</v>
      </c>
      <c r="F106" s="10">
        <v>344.29</v>
      </c>
      <c r="G106" s="10">
        <v>135.49</v>
      </c>
      <c r="H106" s="10">
        <v>135.49</v>
      </c>
      <c r="I106" s="10">
        <v>112.74</v>
      </c>
      <c r="J106" s="39">
        <v>145.16999999999999</v>
      </c>
      <c r="K106" s="10">
        <v>188.58</v>
      </c>
      <c r="L106" s="43">
        <v>188.58</v>
      </c>
      <c r="M106" s="43">
        <v>188.58</v>
      </c>
      <c r="N106" s="34">
        <f t="shared" si="17"/>
        <v>1438.9199999999998</v>
      </c>
      <c r="O106" s="2"/>
      <c r="P106" s="2"/>
      <c r="Q106" s="2"/>
      <c r="R106" s="2"/>
      <c r="S106" s="2"/>
    </row>
    <row r="107" spans="1:19" s="1" customFormat="1" ht="30" hidden="1" customHeight="1" x14ac:dyDescent="0.2">
      <c r="A107" s="195"/>
      <c r="B107" s="198"/>
      <c r="C107" s="70"/>
      <c r="D107" s="9"/>
      <c r="E107" s="34">
        <f t="shared" si="18"/>
        <v>0</v>
      </c>
      <c r="F107" s="9"/>
      <c r="G107" s="9"/>
      <c r="H107" s="11">
        <f>H108+H109</f>
        <v>0</v>
      </c>
      <c r="I107" s="4"/>
      <c r="J107" s="40"/>
      <c r="K107" s="6"/>
      <c r="L107" s="4"/>
      <c r="M107" s="4"/>
      <c r="N107" s="34">
        <f t="shared" si="17"/>
        <v>0</v>
      </c>
      <c r="O107" s="2"/>
      <c r="P107" s="2"/>
      <c r="Q107" s="2"/>
      <c r="R107" s="2"/>
      <c r="S107" s="2"/>
    </row>
    <row r="108" spans="1:19" s="1" customFormat="1" ht="14.25" hidden="1" customHeight="1" x14ac:dyDescent="0.2">
      <c r="A108" s="195"/>
      <c r="B108" s="198"/>
      <c r="C108" s="69">
        <v>830</v>
      </c>
      <c r="D108" s="15"/>
      <c r="E108" s="34">
        <f t="shared" si="18"/>
        <v>0</v>
      </c>
      <c r="F108" s="15"/>
      <c r="G108" s="15"/>
      <c r="H108" s="10"/>
      <c r="I108" s="4"/>
      <c r="J108" s="40"/>
      <c r="K108" s="6"/>
      <c r="L108" s="4"/>
      <c r="M108" s="4"/>
      <c r="N108" s="34">
        <f t="shared" si="17"/>
        <v>0</v>
      </c>
      <c r="O108" s="2"/>
      <c r="P108" s="2"/>
      <c r="Q108" s="2"/>
      <c r="R108" s="2"/>
      <c r="S108" s="2"/>
    </row>
    <row r="109" spans="1:19" s="1" customFormat="1" ht="14.25" hidden="1" customHeight="1" x14ac:dyDescent="0.2">
      <c r="A109" s="195"/>
      <c r="B109" s="198"/>
      <c r="C109" s="69">
        <v>850</v>
      </c>
      <c r="D109" s="15"/>
      <c r="E109" s="34">
        <f t="shared" si="18"/>
        <v>0</v>
      </c>
      <c r="F109" s="15"/>
      <c r="G109" s="15"/>
      <c r="H109" s="10"/>
      <c r="I109" s="4"/>
      <c r="J109" s="40"/>
      <c r="K109" s="6"/>
      <c r="L109" s="4"/>
      <c r="M109" s="4"/>
      <c r="N109" s="34">
        <f t="shared" si="17"/>
        <v>0</v>
      </c>
      <c r="O109" s="2"/>
      <c r="P109" s="2"/>
      <c r="Q109" s="2"/>
      <c r="R109" s="2"/>
      <c r="S109" s="2"/>
    </row>
    <row r="110" spans="1:19" s="1" customFormat="1" ht="14.25" hidden="1" customHeight="1" x14ac:dyDescent="0.2">
      <c r="A110" s="195"/>
      <c r="B110" s="198"/>
      <c r="C110" s="69"/>
      <c r="D110" s="15"/>
      <c r="E110" s="34">
        <f t="shared" si="18"/>
        <v>0</v>
      </c>
      <c r="F110" s="15"/>
      <c r="G110" s="15"/>
      <c r="H110" s="10"/>
      <c r="I110" s="4"/>
      <c r="J110" s="40"/>
      <c r="K110" s="6"/>
      <c r="L110" s="4"/>
      <c r="M110" s="4"/>
      <c r="N110" s="34">
        <f t="shared" si="17"/>
        <v>0</v>
      </c>
      <c r="O110" s="2"/>
      <c r="P110" s="2"/>
      <c r="Q110" s="2"/>
      <c r="R110" s="2"/>
      <c r="S110" s="2"/>
    </row>
    <row r="111" spans="1:19" s="1" customFormat="1" ht="14.25" hidden="1" customHeight="1" x14ac:dyDescent="0.2">
      <c r="A111" s="195"/>
      <c r="B111" s="198"/>
      <c r="C111" s="69"/>
      <c r="D111" s="15"/>
      <c r="E111" s="34">
        <f t="shared" si="18"/>
        <v>0</v>
      </c>
      <c r="F111" s="15"/>
      <c r="G111" s="15"/>
      <c r="H111" s="10"/>
      <c r="I111" s="4"/>
      <c r="J111" s="40"/>
      <c r="K111" s="6"/>
      <c r="L111" s="4"/>
      <c r="M111" s="4"/>
      <c r="N111" s="34">
        <f t="shared" si="17"/>
        <v>0</v>
      </c>
      <c r="O111" s="2"/>
      <c r="P111" s="2"/>
      <c r="Q111" s="2"/>
      <c r="R111" s="2"/>
      <c r="S111" s="2"/>
    </row>
    <row r="112" spans="1:19" s="1" customFormat="1" ht="14.25" hidden="1" customHeight="1" x14ac:dyDescent="0.2">
      <c r="A112" s="195"/>
      <c r="B112" s="198"/>
      <c r="C112" s="69"/>
      <c r="D112" s="15"/>
      <c r="E112" s="34">
        <f t="shared" si="18"/>
        <v>0</v>
      </c>
      <c r="F112" s="15"/>
      <c r="G112" s="15"/>
      <c r="H112" s="10"/>
      <c r="I112" s="4"/>
      <c r="J112" s="40"/>
      <c r="K112" s="6"/>
      <c r="L112" s="4"/>
      <c r="M112" s="4"/>
      <c r="N112" s="34">
        <f t="shared" si="17"/>
        <v>0</v>
      </c>
      <c r="O112" s="2"/>
      <c r="P112" s="2"/>
      <c r="Q112" s="2"/>
      <c r="R112" s="2"/>
      <c r="S112" s="2"/>
    </row>
    <row r="113" spans="1:19" s="1" customFormat="1" ht="14.25" hidden="1" customHeight="1" x14ac:dyDescent="0.2">
      <c r="A113" s="195"/>
      <c r="B113" s="198"/>
      <c r="C113" s="69"/>
      <c r="D113" s="15"/>
      <c r="E113" s="34">
        <f t="shared" si="18"/>
        <v>0</v>
      </c>
      <c r="F113" s="15"/>
      <c r="G113" s="15"/>
      <c r="H113" s="10"/>
      <c r="I113" s="4"/>
      <c r="J113" s="40"/>
      <c r="K113" s="6"/>
      <c r="L113" s="4"/>
      <c r="M113" s="4"/>
      <c r="N113" s="34">
        <f t="shared" si="17"/>
        <v>0</v>
      </c>
      <c r="O113" s="2"/>
      <c r="P113" s="2"/>
      <c r="Q113" s="2"/>
      <c r="R113" s="2"/>
      <c r="S113" s="2"/>
    </row>
    <row r="114" spans="1:19" ht="27.2" hidden="1" customHeight="1" x14ac:dyDescent="0.2">
      <c r="A114" s="195"/>
      <c r="B114" s="198"/>
      <c r="C114" s="70"/>
      <c r="D114" s="13" t="s">
        <v>84</v>
      </c>
      <c r="E114" s="34">
        <f t="shared" si="18"/>
        <v>0</v>
      </c>
      <c r="F114" s="11"/>
      <c r="G114" s="11"/>
      <c r="H114" s="11"/>
      <c r="I114" s="11"/>
      <c r="J114" s="38"/>
      <c r="K114" s="11"/>
      <c r="L114" s="42"/>
      <c r="M114" s="42"/>
      <c r="N114" s="34">
        <f t="shared" si="17"/>
        <v>0</v>
      </c>
    </row>
    <row r="115" spans="1:19" ht="27.2" hidden="1" customHeight="1" x14ac:dyDescent="0.2">
      <c r="A115" s="195"/>
      <c r="B115" s="198"/>
      <c r="C115" s="70"/>
      <c r="D115" s="13" t="s">
        <v>80</v>
      </c>
      <c r="E115" s="34">
        <f t="shared" si="18"/>
        <v>0</v>
      </c>
      <c r="F115" s="11"/>
      <c r="G115" s="11"/>
      <c r="H115" s="11"/>
      <c r="I115" s="11"/>
      <c r="J115" s="38"/>
      <c r="K115" s="11"/>
      <c r="L115" s="42"/>
      <c r="M115" s="42"/>
      <c r="N115" s="34">
        <f t="shared" si="17"/>
        <v>0</v>
      </c>
    </row>
    <row r="116" spans="1:19" ht="27.2" hidden="1" customHeight="1" x14ac:dyDescent="0.2">
      <c r="A116" s="195"/>
      <c r="B116" s="198"/>
      <c r="C116" s="70"/>
      <c r="D116" s="13" t="s">
        <v>81</v>
      </c>
      <c r="E116" s="34">
        <f t="shared" si="18"/>
        <v>0</v>
      </c>
      <c r="F116" s="10"/>
      <c r="G116" s="10"/>
      <c r="H116" s="10"/>
      <c r="I116" s="10"/>
      <c r="J116" s="39"/>
      <c r="K116" s="10"/>
      <c r="L116" s="43"/>
      <c r="M116" s="43"/>
      <c r="N116" s="34">
        <f t="shared" si="17"/>
        <v>0</v>
      </c>
    </row>
    <row r="117" spans="1:19" ht="27.2" hidden="1" customHeight="1" x14ac:dyDescent="0.2">
      <c r="A117" s="196"/>
      <c r="B117" s="199"/>
      <c r="C117" s="70"/>
      <c r="D117" s="13" t="s">
        <v>82</v>
      </c>
      <c r="E117" s="34">
        <f t="shared" si="18"/>
        <v>0</v>
      </c>
      <c r="F117" s="11"/>
      <c r="G117" s="11"/>
      <c r="H117" s="11"/>
      <c r="I117" s="11"/>
      <c r="J117" s="38"/>
      <c r="K117" s="11"/>
      <c r="L117" s="42"/>
      <c r="M117" s="42"/>
      <c r="N117" s="34">
        <f t="shared" si="17"/>
        <v>0</v>
      </c>
    </row>
    <row r="118" spans="1:19" s="1" customFormat="1" ht="15" hidden="1" x14ac:dyDescent="0.2">
      <c r="A118" s="12"/>
      <c r="B118" s="9" t="s">
        <v>25</v>
      </c>
      <c r="C118" s="69"/>
      <c r="D118" s="15"/>
      <c r="E118" s="34"/>
      <c r="F118" s="11"/>
      <c r="G118" s="11"/>
      <c r="H118" s="11"/>
      <c r="I118" s="11"/>
      <c r="J118" s="38"/>
      <c r="K118" s="11"/>
      <c r="L118" s="42"/>
      <c r="M118" s="42"/>
      <c r="N118" s="34">
        <f t="shared" si="17"/>
        <v>0</v>
      </c>
      <c r="O118" s="2"/>
      <c r="P118" s="2"/>
      <c r="Q118" s="2"/>
      <c r="R118" s="2"/>
      <c r="S118" s="2"/>
    </row>
    <row r="119" spans="1:19" ht="64.5" customHeight="1" x14ac:dyDescent="0.2">
      <c r="B119" s="200" t="s">
        <v>93</v>
      </c>
      <c r="C119" s="68" t="s">
        <v>108</v>
      </c>
      <c r="D119" s="45"/>
      <c r="E119" s="56"/>
      <c r="F119" s="61">
        <f t="shared" ref="F119:M119" si="21">F123+F129+F138+F144</f>
        <v>430.3</v>
      </c>
      <c r="G119" s="61">
        <f t="shared" si="21"/>
        <v>351.5</v>
      </c>
      <c r="H119" s="61">
        <f t="shared" si="21"/>
        <v>351.5</v>
      </c>
      <c r="I119" s="61">
        <f t="shared" si="21"/>
        <v>360.96999999999997</v>
      </c>
      <c r="J119" s="61">
        <f t="shared" si="21"/>
        <v>585.41</v>
      </c>
      <c r="K119" s="61">
        <f t="shared" si="21"/>
        <v>389</v>
      </c>
      <c r="L119" s="61">
        <f t="shared" si="21"/>
        <v>450</v>
      </c>
      <c r="M119" s="61">
        <f t="shared" si="21"/>
        <v>400</v>
      </c>
      <c r="N119" s="34">
        <f t="shared" si="17"/>
        <v>3318.68</v>
      </c>
    </row>
    <row r="120" spans="1:19" ht="76.5" customHeight="1" x14ac:dyDescent="0.2">
      <c r="B120" s="201"/>
      <c r="C120" s="68" t="s">
        <v>109</v>
      </c>
      <c r="D120" s="45"/>
      <c r="E120" s="56"/>
      <c r="F120" s="61">
        <f>SUM(F119)</f>
        <v>430.3</v>
      </c>
      <c r="G120" s="61">
        <f t="shared" ref="G120:M122" si="22">SUM(G119)</f>
        <v>351.5</v>
      </c>
      <c r="H120" s="61">
        <f t="shared" si="22"/>
        <v>351.5</v>
      </c>
      <c r="I120" s="61">
        <f t="shared" si="22"/>
        <v>360.96999999999997</v>
      </c>
      <c r="J120" s="61">
        <f t="shared" si="22"/>
        <v>585.41</v>
      </c>
      <c r="K120" s="61">
        <f t="shared" si="22"/>
        <v>389</v>
      </c>
      <c r="L120" s="61">
        <f t="shared" si="22"/>
        <v>450</v>
      </c>
      <c r="M120" s="61">
        <f t="shared" si="22"/>
        <v>400</v>
      </c>
      <c r="N120" s="34">
        <f t="shared" si="17"/>
        <v>3318.68</v>
      </c>
    </row>
    <row r="121" spans="1:19" ht="79.5" customHeight="1" x14ac:dyDescent="0.2">
      <c r="B121" s="201"/>
      <c r="C121" s="68" t="s">
        <v>110</v>
      </c>
      <c r="D121" s="45"/>
      <c r="E121" s="56"/>
      <c r="F121" s="61">
        <f>SUM(F120)</f>
        <v>430.3</v>
      </c>
      <c r="G121" s="61">
        <f t="shared" si="22"/>
        <v>351.5</v>
      </c>
      <c r="H121" s="61">
        <f t="shared" si="22"/>
        <v>351.5</v>
      </c>
      <c r="I121" s="61">
        <f t="shared" si="22"/>
        <v>360.96999999999997</v>
      </c>
      <c r="J121" s="61">
        <f t="shared" si="22"/>
        <v>585.41</v>
      </c>
      <c r="K121" s="61">
        <f t="shared" si="22"/>
        <v>389</v>
      </c>
      <c r="L121" s="61">
        <f t="shared" si="22"/>
        <v>450</v>
      </c>
      <c r="M121" s="61">
        <f t="shared" si="22"/>
        <v>400</v>
      </c>
      <c r="N121" s="34">
        <f t="shared" si="17"/>
        <v>3318.68</v>
      </c>
    </row>
    <row r="122" spans="1:19" ht="89.25" customHeight="1" x14ac:dyDescent="0.2">
      <c r="B122" s="202"/>
      <c r="C122" s="68" t="s">
        <v>116</v>
      </c>
      <c r="D122" s="45"/>
      <c r="E122" s="56"/>
      <c r="F122" s="61">
        <f>SUM(F121)</f>
        <v>430.3</v>
      </c>
      <c r="G122" s="61">
        <f t="shared" si="22"/>
        <v>351.5</v>
      </c>
      <c r="H122" s="61">
        <f t="shared" si="22"/>
        <v>351.5</v>
      </c>
      <c r="I122" s="61">
        <f t="shared" si="22"/>
        <v>360.96999999999997</v>
      </c>
      <c r="J122" s="61">
        <f t="shared" si="22"/>
        <v>585.41</v>
      </c>
      <c r="K122" s="61">
        <f t="shared" si="22"/>
        <v>389</v>
      </c>
      <c r="L122" s="61">
        <f t="shared" si="22"/>
        <v>450</v>
      </c>
      <c r="M122" s="61">
        <f t="shared" si="22"/>
        <v>400</v>
      </c>
      <c r="N122" s="34">
        <f t="shared" si="17"/>
        <v>3318.68</v>
      </c>
    </row>
    <row r="123" spans="1:19" ht="62.25" customHeight="1" x14ac:dyDescent="0.2">
      <c r="B123" s="200" t="s">
        <v>96</v>
      </c>
      <c r="C123" s="68" t="s">
        <v>108</v>
      </c>
      <c r="D123" s="45"/>
      <c r="E123" s="56"/>
      <c r="F123" s="61">
        <f>SUM(F127,F128)</f>
        <v>284</v>
      </c>
      <c r="G123" s="61">
        <f t="shared" ref="G123:M123" si="23">SUM(G127,G128)</f>
        <v>281.5</v>
      </c>
      <c r="H123" s="61">
        <f t="shared" si="23"/>
        <v>281.5</v>
      </c>
      <c r="I123" s="61">
        <f t="shared" si="23"/>
        <v>290.07</v>
      </c>
      <c r="J123" s="61">
        <f t="shared" si="23"/>
        <v>400</v>
      </c>
      <c r="K123" s="61">
        <f t="shared" si="23"/>
        <v>258.3</v>
      </c>
      <c r="L123" s="61">
        <f t="shared" si="23"/>
        <v>308.99</v>
      </c>
      <c r="M123" s="61">
        <f t="shared" si="23"/>
        <v>259.33</v>
      </c>
      <c r="N123" s="34">
        <f t="shared" si="17"/>
        <v>2363.6899999999996</v>
      </c>
    </row>
    <row r="124" spans="1:19" ht="78" customHeight="1" x14ac:dyDescent="0.2">
      <c r="B124" s="201"/>
      <c r="C124" s="68" t="s">
        <v>109</v>
      </c>
      <c r="D124" s="45"/>
      <c r="E124" s="56"/>
      <c r="F124" s="61">
        <f>SUM(F123)</f>
        <v>284</v>
      </c>
      <c r="G124" s="61">
        <f t="shared" ref="G124:M126" si="24">SUM(G123)</f>
        <v>281.5</v>
      </c>
      <c r="H124" s="61">
        <f t="shared" si="24"/>
        <v>281.5</v>
      </c>
      <c r="I124" s="61">
        <f t="shared" si="24"/>
        <v>290.07</v>
      </c>
      <c r="J124" s="61">
        <f t="shared" si="24"/>
        <v>400</v>
      </c>
      <c r="K124" s="61">
        <f t="shared" si="24"/>
        <v>258.3</v>
      </c>
      <c r="L124" s="61">
        <f t="shared" si="24"/>
        <v>308.99</v>
      </c>
      <c r="M124" s="61">
        <f t="shared" si="24"/>
        <v>259.33</v>
      </c>
      <c r="N124" s="34">
        <f t="shared" si="17"/>
        <v>2363.6899999999996</v>
      </c>
    </row>
    <row r="125" spans="1:19" ht="81" customHeight="1" x14ac:dyDescent="0.2">
      <c r="B125" s="201"/>
      <c r="C125" s="68" t="s">
        <v>113</v>
      </c>
      <c r="D125" s="45"/>
      <c r="E125" s="56"/>
      <c r="F125" s="61">
        <f>SUM(F124)</f>
        <v>284</v>
      </c>
      <c r="G125" s="61">
        <f t="shared" si="24"/>
        <v>281.5</v>
      </c>
      <c r="H125" s="61">
        <f t="shared" si="24"/>
        <v>281.5</v>
      </c>
      <c r="I125" s="61">
        <f t="shared" si="24"/>
        <v>290.07</v>
      </c>
      <c r="J125" s="61">
        <f t="shared" si="24"/>
        <v>400</v>
      </c>
      <c r="K125" s="61">
        <f t="shared" si="24"/>
        <v>258.3</v>
      </c>
      <c r="L125" s="61">
        <f t="shared" si="24"/>
        <v>308.99</v>
      </c>
      <c r="M125" s="61">
        <f t="shared" si="24"/>
        <v>259.33</v>
      </c>
      <c r="N125" s="34">
        <f t="shared" si="17"/>
        <v>2363.6899999999996</v>
      </c>
    </row>
    <row r="126" spans="1:19" ht="90.75" customHeight="1" x14ac:dyDescent="0.2">
      <c r="B126" s="202"/>
      <c r="C126" s="68" t="s">
        <v>117</v>
      </c>
      <c r="D126" s="45"/>
      <c r="E126" s="56"/>
      <c r="F126" s="61">
        <f>SUM(F125)</f>
        <v>284</v>
      </c>
      <c r="G126" s="61">
        <f t="shared" si="24"/>
        <v>281.5</v>
      </c>
      <c r="H126" s="61">
        <f t="shared" si="24"/>
        <v>281.5</v>
      </c>
      <c r="I126" s="61">
        <f t="shared" si="24"/>
        <v>290.07</v>
      </c>
      <c r="J126" s="61">
        <f t="shared" si="24"/>
        <v>400</v>
      </c>
      <c r="K126" s="61">
        <f t="shared" si="24"/>
        <v>258.3</v>
      </c>
      <c r="L126" s="61">
        <f t="shared" si="24"/>
        <v>308.99</v>
      </c>
      <c r="M126" s="61">
        <f t="shared" si="24"/>
        <v>259.33</v>
      </c>
      <c r="N126" s="34">
        <f t="shared" si="17"/>
        <v>2363.6899999999996</v>
      </c>
    </row>
    <row r="127" spans="1:19" ht="42.75" customHeight="1" x14ac:dyDescent="0.2">
      <c r="B127" s="60" t="s">
        <v>97</v>
      </c>
      <c r="C127" s="68"/>
      <c r="D127" s="45"/>
      <c r="E127" s="56"/>
      <c r="F127" s="58">
        <v>219</v>
      </c>
      <c r="G127" s="58">
        <v>250</v>
      </c>
      <c r="H127" s="58">
        <v>250</v>
      </c>
      <c r="I127" s="58">
        <v>180</v>
      </c>
      <c r="J127" s="59">
        <v>400</v>
      </c>
      <c r="K127" s="58">
        <v>258.3</v>
      </c>
      <c r="L127" s="58">
        <v>308.99</v>
      </c>
      <c r="M127" s="58">
        <v>259.33</v>
      </c>
      <c r="N127" s="34">
        <f t="shared" si="17"/>
        <v>2125.62</v>
      </c>
    </row>
    <row r="128" spans="1:19" ht="15" x14ac:dyDescent="0.2">
      <c r="B128" s="60" t="s">
        <v>98</v>
      </c>
      <c r="C128" s="71"/>
      <c r="D128" s="45"/>
      <c r="E128" s="56"/>
      <c r="F128" s="58">
        <v>65</v>
      </c>
      <c r="G128" s="58">
        <v>31.5</v>
      </c>
      <c r="H128" s="58">
        <v>31.5</v>
      </c>
      <c r="I128" s="58">
        <v>110.07</v>
      </c>
      <c r="J128" s="59">
        <v>0</v>
      </c>
      <c r="K128" s="58">
        <v>0</v>
      </c>
      <c r="L128" s="58">
        <v>0</v>
      </c>
      <c r="M128" s="58">
        <v>0</v>
      </c>
      <c r="N128" s="34">
        <f t="shared" si="17"/>
        <v>238.07</v>
      </c>
    </row>
    <row r="129" spans="2:14" ht="90" customHeight="1" x14ac:dyDescent="0.2">
      <c r="B129" s="203" t="s">
        <v>99</v>
      </c>
      <c r="C129" s="68" t="s">
        <v>108</v>
      </c>
      <c r="D129" s="45"/>
      <c r="E129" s="56"/>
      <c r="F129" s="61">
        <f>SUM(F133)</f>
        <v>111.3</v>
      </c>
      <c r="G129" s="61">
        <f t="shared" ref="G129:M129" si="25">SUM(G133)</f>
        <v>0</v>
      </c>
      <c r="H129" s="61">
        <f t="shared" si="25"/>
        <v>0</v>
      </c>
      <c r="I129" s="61">
        <f t="shared" si="25"/>
        <v>0</v>
      </c>
      <c r="J129" s="61">
        <f t="shared" si="25"/>
        <v>115</v>
      </c>
      <c r="K129" s="61">
        <f t="shared" si="25"/>
        <v>70</v>
      </c>
      <c r="L129" s="61">
        <f t="shared" si="25"/>
        <v>70</v>
      </c>
      <c r="M129" s="61">
        <f t="shared" si="25"/>
        <v>70</v>
      </c>
      <c r="N129" s="34">
        <f t="shared" si="17"/>
        <v>436.3</v>
      </c>
    </row>
    <row r="130" spans="2:14" ht="79.5" customHeight="1" x14ac:dyDescent="0.2">
      <c r="B130" s="204"/>
      <c r="C130" s="68" t="s">
        <v>109</v>
      </c>
      <c r="D130" s="45"/>
      <c r="E130" s="56"/>
      <c r="F130" s="61">
        <f>SUM(F129)</f>
        <v>111.3</v>
      </c>
      <c r="G130" s="61">
        <f t="shared" ref="G130:M132" si="26">SUM(G129)</f>
        <v>0</v>
      </c>
      <c r="H130" s="61">
        <f t="shared" si="26"/>
        <v>0</v>
      </c>
      <c r="I130" s="61">
        <f t="shared" si="26"/>
        <v>0</v>
      </c>
      <c r="J130" s="61">
        <f t="shared" si="26"/>
        <v>115</v>
      </c>
      <c r="K130" s="61">
        <f t="shared" si="26"/>
        <v>70</v>
      </c>
      <c r="L130" s="61">
        <f t="shared" si="26"/>
        <v>70</v>
      </c>
      <c r="M130" s="61">
        <f t="shared" si="26"/>
        <v>70</v>
      </c>
      <c r="N130" s="34">
        <f t="shared" si="17"/>
        <v>436.3</v>
      </c>
    </row>
    <row r="131" spans="2:14" ht="75" customHeight="1" x14ac:dyDescent="0.2">
      <c r="B131" s="204"/>
      <c r="C131" s="68" t="s">
        <v>113</v>
      </c>
      <c r="D131" s="45"/>
      <c r="E131" s="56"/>
      <c r="F131" s="61">
        <f>SUM(F130)</f>
        <v>111.3</v>
      </c>
      <c r="G131" s="61">
        <f t="shared" si="26"/>
        <v>0</v>
      </c>
      <c r="H131" s="61">
        <f t="shared" si="26"/>
        <v>0</v>
      </c>
      <c r="I131" s="61">
        <f t="shared" si="26"/>
        <v>0</v>
      </c>
      <c r="J131" s="61">
        <f t="shared" si="26"/>
        <v>115</v>
      </c>
      <c r="K131" s="61">
        <f t="shared" si="26"/>
        <v>70</v>
      </c>
      <c r="L131" s="61">
        <f t="shared" si="26"/>
        <v>70</v>
      </c>
      <c r="M131" s="61">
        <f t="shared" si="26"/>
        <v>70</v>
      </c>
      <c r="N131" s="34">
        <f t="shared" si="17"/>
        <v>436.3</v>
      </c>
    </row>
    <row r="132" spans="2:14" ht="84.75" customHeight="1" x14ac:dyDescent="0.2">
      <c r="B132" s="205"/>
      <c r="C132" s="68" t="s">
        <v>118</v>
      </c>
      <c r="D132" s="45"/>
      <c r="E132" s="56"/>
      <c r="F132" s="61">
        <f>SUM(F131)</f>
        <v>111.3</v>
      </c>
      <c r="G132" s="61">
        <f t="shared" si="26"/>
        <v>0</v>
      </c>
      <c r="H132" s="61">
        <f t="shared" si="26"/>
        <v>0</v>
      </c>
      <c r="I132" s="61">
        <f t="shared" si="26"/>
        <v>0</v>
      </c>
      <c r="J132" s="61">
        <f t="shared" si="26"/>
        <v>115</v>
      </c>
      <c r="K132" s="61">
        <f t="shared" si="26"/>
        <v>70</v>
      </c>
      <c r="L132" s="61">
        <f t="shared" si="26"/>
        <v>70</v>
      </c>
      <c r="M132" s="61">
        <f t="shared" si="26"/>
        <v>70</v>
      </c>
      <c r="N132" s="34">
        <f t="shared" si="17"/>
        <v>436.3</v>
      </c>
    </row>
    <row r="133" spans="2:14" ht="25.5" x14ac:dyDescent="0.2">
      <c r="B133" s="60" t="s">
        <v>100</v>
      </c>
      <c r="C133" s="71"/>
      <c r="D133" s="45"/>
      <c r="E133" s="56"/>
      <c r="F133" s="58">
        <f>SUM(F134:F137)</f>
        <v>111.3</v>
      </c>
      <c r="G133" s="58">
        <f t="shared" ref="G133:M133" si="27">SUM(G134:G137)</f>
        <v>0</v>
      </c>
      <c r="H133" s="58">
        <f t="shared" si="27"/>
        <v>0</v>
      </c>
      <c r="I133" s="58">
        <f t="shared" si="27"/>
        <v>0</v>
      </c>
      <c r="J133" s="58">
        <f t="shared" si="27"/>
        <v>115</v>
      </c>
      <c r="K133" s="58">
        <f t="shared" si="27"/>
        <v>70</v>
      </c>
      <c r="L133" s="58">
        <f t="shared" si="27"/>
        <v>70</v>
      </c>
      <c r="M133" s="58">
        <f t="shared" si="27"/>
        <v>70</v>
      </c>
      <c r="N133" s="34">
        <f t="shared" si="17"/>
        <v>436.3</v>
      </c>
    </row>
    <row r="134" spans="2:14" ht="25.5" x14ac:dyDescent="0.2">
      <c r="B134" s="45" t="s">
        <v>119</v>
      </c>
      <c r="C134" s="71"/>
      <c r="D134" s="45"/>
      <c r="E134" s="56"/>
      <c r="F134" s="58">
        <v>0</v>
      </c>
      <c r="G134" s="58">
        <v>0</v>
      </c>
      <c r="H134" s="58">
        <v>0</v>
      </c>
      <c r="I134" s="58">
        <v>0</v>
      </c>
      <c r="J134" s="59">
        <v>96.45</v>
      </c>
      <c r="K134" s="58">
        <v>70</v>
      </c>
      <c r="L134" s="58">
        <v>70</v>
      </c>
      <c r="M134" s="58">
        <v>70</v>
      </c>
      <c r="N134" s="34">
        <f t="shared" si="17"/>
        <v>306.45</v>
      </c>
    </row>
    <row r="135" spans="2:14" ht="38.25" x14ac:dyDescent="0.2">
      <c r="B135" s="45" t="s">
        <v>120</v>
      </c>
      <c r="C135" s="71"/>
      <c r="D135" s="45"/>
      <c r="E135" s="56"/>
      <c r="F135" s="58">
        <v>0</v>
      </c>
      <c r="G135" s="58">
        <v>0</v>
      </c>
      <c r="H135" s="58">
        <v>0</v>
      </c>
      <c r="I135" s="58">
        <v>0</v>
      </c>
      <c r="J135" s="59">
        <v>18.55</v>
      </c>
      <c r="K135" s="58">
        <v>0</v>
      </c>
      <c r="L135" s="58">
        <v>0</v>
      </c>
      <c r="M135" s="58">
        <v>0</v>
      </c>
      <c r="N135" s="34">
        <f t="shared" si="17"/>
        <v>18.55</v>
      </c>
    </row>
    <row r="136" spans="2:14" ht="38.25" x14ac:dyDescent="0.2">
      <c r="B136" s="45" t="s">
        <v>121</v>
      </c>
      <c r="C136" s="71"/>
      <c r="D136" s="45"/>
      <c r="E136" s="56"/>
      <c r="F136" s="58">
        <v>99.3</v>
      </c>
      <c r="G136" s="58">
        <v>0</v>
      </c>
      <c r="H136" s="58">
        <v>0</v>
      </c>
      <c r="I136" s="58">
        <v>0</v>
      </c>
      <c r="J136" s="59">
        <v>0</v>
      </c>
      <c r="K136" s="58">
        <v>0</v>
      </c>
      <c r="L136" s="58">
        <v>0</v>
      </c>
      <c r="M136" s="58">
        <v>0</v>
      </c>
      <c r="N136" s="34">
        <f t="shared" si="17"/>
        <v>99.3</v>
      </c>
    </row>
    <row r="137" spans="2:14" ht="15" x14ac:dyDescent="0.2">
      <c r="B137" s="45" t="s">
        <v>122</v>
      </c>
      <c r="C137" s="71"/>
      <c r="D137" s="45"/>
      <c r="E137" s="56"/>
      <c r="F137" s="58">
        <v>12</v>
      </c>
      <c r="G137" s="58">
        <v>0</v>
      </c>
      <c r="H137" s="58">
        <v>0</v>
      </c>
      <c r="I137" s="58">
        <v>0</v>
      </c>
      <c r="J137" s="59">
        <v>0</v>
      </c>
      <c r="K137" s="58">
        <v>0</v>
      </c>
      <c r="L137" s="58">
        <v>0</v>
      </c>
      <c r="M137" s="58">
        <v>0</v>
      </c>
      <c r="N137" s="34">
        <f t="shared" si="17"/>
        <v>12</v>
      </c>
    </row>
    <row r="138" spans="2:14" ht="63" customHeight="1" x14ac:dyDescent="0.2">
      <c r="B138" s="203" t="s">
        <v>101</v>
      </c>
      <c r="C138" s="68" t="s">
        <v>108</v>
      </c>
      <c r="D138" s="45"/>
      <c r="E138" s="56"/>
      <c r="F138" s="61">
        <f>SUM(F142)</f>
        <v>35</v>
      </c>
      <c r="G138" s="61">
        <f t="shared" ref="G138:M138" si="28">SUM(G142)</f>
        <v>70</v>
      </c>
      <c r="H138" s="61">
        <f t="shared" si="28"/>
        <v>70</v>
      </c>
      <c r="I138" s="61">
        <f t="shared" si="28"/>
        <v>70</v>
      </c>
      <c r="J138" s="61">
        <f t="shared" si="28"/>
        <v>70</v>
      </c>
      <c r="K138" s="61">
        <f t="shared" si="28"/>
        <v>60</v>
      </c>
      <c r="L138" s="61">
        <f t="shared" si="28"/>
        <v>70</v>
      </c>
      <c r="M138" s="61">
        <f t="shared" si="28"/>
        <v>70</v>
      </c>
      <c r="N138" s="34">
        <f t="shared" si="17"/>
        <v>515</v>
      </c>
    </row>
    <row r="139" spans="2:14" ht="72" x14ac:dyDescent="0.2">
      <c r="B139" s="204"/>
      <c r="C139" s="68" t="s">
        <v>109</v>
      </c>
      <c r="D139" s="45"/>
      <c r="E139" s="56"/>
      <c r="F139" s="61">
        <f>SUM(F138)</f>
        <v>35</v>
      </c>
      <c r="G139" s="61">
        <f t="shared" ref="G139:M141" si="29">SUM(G138)</f>
        <v>70</v>
      </c>
      <c r="H139" s="61">
        <f t="shared" si="29"/>
        <v>70</v>
      </c>
      <c r="I139" s="61">
        <f t="shared" si="29"/>
        <v>70</v>
      </c>
      <c r="J139" s="61">
        <f t="shared" si="29"/>
        <v>70</v>
      </c>
      <c r="K139" s="61">
        <f t="shared" si="29"/>
        <v>60</v>
      </c>
      <c r="L139" s="61">
        <f t="shared" si="29"/>
        <v>70</v>
      </c>
      <c r="M139" s="61">
        <f t="shared" si="29"/>
        <v>70</v>
      </c>
      <c r="N139" s="34">
        <f t="shared" ref="N139:N149" si="30">SUM(F139:M139)</f>
        <v>515</v>
      </c>
    </row>
    <row r="140" spans="2:14" ht="72" x14ac:dyDescent="0.2">
      <c r="B140" s="204"/>
      <c r="C140" s="68" t="s">
        <v>113</v>
      </c>
      <c r="D140" s="45"/>
      <c r="E140" s="56"/>
      <c r="F140" s="61">
        <f>SUM(F139)</f>
        <v>35</v>
      </c>
      <c r="G140" s="61">
        <f t="shared" si="29"/>
        <v>70</v>
      </c>
      <c r="H140" s="61">
        <f t="shared" si="29"/>
        <v>70</v>
      </c>
      <c r="I140" s="61">
        <f t="shared" si="29"/>
        <v>70</v>
      </c>
      <c r="J140" s="61">
        <f t="shared" si="29"/>
        <v>70</v>
      </c>
      <c r="K140" s="61">
        <f t="shared" si="29"/>
        <v>60</v>
      </c>
      <c r="L140" s="61">
        <f t="shared" si="29"/>
        <v>70</v>
      </c>
      <c r="M140" s="61">
        <f t="shared" si="29"/>
        <v>70</v>
      </c>
      <c r="N140" s="34">
        <f t="shared" si="30"/>
        <v>515</v>
      </c>
    </row>
    <row r="141" spans="2:14" ht="90" customHeight="1" x14ac:dyDescent="0.2">
      <c r="B141" s="205"/>
      <c r="C141" s="68" t="s">
        <v>114</v>
      </c>
      <c r="D141" s="45"/>
      <c r="E141" s="56"/>
      <c r="F141" s="61">
        <f>SUM(F140)</f>
        <v>35</v>
      </c>
      <c r="G141" s="61">
        <f t="shared" si="29"/>
        <v>70</v>
      </c>
      <c r="H141" s="61">
        <f t="shared" si="29"/>
        <v>70</v>
      </c>
      <c r="I141" s="61">
        <f t="shared" si="29"/>
        <v>70</v>
      </c>
      <c r="J141" s="61">
        <f t="shared" si="29"/>
        <v>70</v>
      </c>
      <c r="K141" s="61">
        <f t="shared" si="29"/>
        <v>60</v>
      </c>
      <c r="L141" s="61">
        <f t="shared" si="29"/>
        <v>70</v>
      </c>
      <c r="M141" s="61">
        <f t="shared" si="29"/>
        <v>70</v>
      </c>
      <c r="N141" s="34">
        <f t="shared" si="30"/>
        <v>515</v>
      </c>
    </row>
    <row r="142" spans="2:14" ht="25.5" x14ac:dyDescent="0.2">
      <c r="B142" s="60" t="s">
        <v>102</v>
      </c>
      <c r="C142" s="71"/>
      <c r="D142" s="45"/>
      <c r="E142" s="56"/>
      <c r="F142" s="58">
        <f>SUM(F143)</f>
        <v>35</v>
      </c>
      <c r="G142" s="58">
        <f t="shared" ref="G142:M142" si="31">SUM(G143)</f>
        <v>70</v>
      </c>
      <c r="H142" s="58">
        <f t="shared" si="31"/>
        <v>70</v>
      </c>
      <c r="I142" s="58">
        <f t="shared" si="31"/>
        <v>70</v>
      </c>
      <c r="J142" s="58">
        <f t="shared" si="31"/>
        <v>70</v>
      </c>
      <c r="K142" s="58">
        <f t="shared" si="31"/>
        <v>60</v>
      </c>
      <c r="L142" s="58">
        <f t="shared" si="31"/>
        <v>70</v>
      </c>
      <c r="M142" s="58">
        <f t="shared" si="31"/>
        <v>70</v>
      </c>
      <c r="N142" s="34">
        <f t="shared" si="30"/>
        <v>515</v>
      </c>
    </row>
    <row r="143" spans="2:14" ht="27" customHeight="1" x14ac:dyDescent="0.2">
      <c r="B143" s="45" t="s">
        <v>103</v>
      </c>
      <c r="C143" s="71"/>
      <c r="D143" s="45"/>
      <c r="E143" s="56"/>
      <c r="F143" s="58">
        <v>35</v>
      </c>
      <c r="G143" s="58">
        <v>70</v>
      </c>
      <c r="H143" s="58">
        <v>70</v>
      </c>
      <c r="I143" s="58">
        <v>70</v>
      </c>
      <c r="J143" s="59">
        <v>70</v>
      </c>
      <c r="K143" s="58">
        <v>60</v>
      </c>
      <c r="L143" s="58">
        <v>70</v>
      </c>
      <c r="M143" s="58">
        <v>70</v>
      </c>
      <c r="N143" s="34">
        <f t="shared" si="30"/>
        <v>515</v>
      </c>
    </row>
    <row r="144" spans="2:14" ht="61.5" customHeight="1" x14ac:dyDescent="0.2">
      <c r="B144" s="203" t="s">
        <v>104</v>
      </c>
      <c r="C144" s="68" t="s">
        <v>108</v>
      </c>
      <c r="D144" s="45"/>
      <c r="E144" s="56"/>
      <c r="F144" s="61">
        <f>F148</f>
        <v>0</v>
      </c>
      <c r="G144" s="61">
        <f t="shared" ref="G144:M144" si="32">G148</f>
        <v>0</v>
      </c>
      <c r="H144" s="61">
        <f t="shared" si="32"/>
        <v>0</v>
      </c>
      <c r="I144" s="61">
        <f t="shared" si="32"/>
        <v>0.9</v>
      </c>
      <c r="J144" s="61">
        <f t="shared" si="32"/>
        <v>0.41</v>
      </c>
      <c r="K144" s="61">
        <f t="shared" si="32"/>
        <v>0.7</v>
      </c>
      <c r="L144" s="61">
        <f t="shared" si="32"/>
        <v>1.01</v>
      </c>
      <c r="M144" s="61">
        <f t="shared" si="32"/>
        <v>0.67</v>
      </c>
      <c r="N144" s="34">
        <f t="shared" si="30"/>
        <v>3.6899999999999995</v>
      </c>
    </row>
    <row r="145" spans="2:14" ht="77.25" customHeight="1" x14ac:dyDescent="0.2">
      <c r="B145" s="204"/>
      <c r="C145" s="68" t="s">
        <v>109</v>
      </c>
      <c r="D145" s="45"/>
      <c r="E145" s="56"/>
      <c r="F145" s="61">
        <f>SUM(F144)</f>
        <v>0</v>
      </c>
      <c r="G145" s="61">
        <f t="shared" ref="G145:M147" si="33">SUM(G144)</f>
        <v>0</v>
      </c>
      <c r="H145" s="61">
        <f t="shared" si="33"/>
        <v>0</v>
      </c>
      <c r="I145" s="61">
        <f t="shared" si="33"/>
        <v>0.9</v>
      </c>
      <c r="J145" s="61">
        <f t="shared" si="33"/>
        <v>0.41</v>
      </c>
      <c r="K145" s="61">
        <f t="shared" si="33"/>
        <v>0.7</v>
      </c>
      <c r="L145" s="61">
        <f t="shared" si="33"/>
        <v>1.01</v>
      </c>
      <c r="M145" s="61">
        <f t="shared" si="33"/>
        <v>0.67</v>
      </c>
      <c r="N145" s="34">
        <f t="shared" si="30"/>
        <v>3.6899999999999995</v>
      </c>
    </row>
    <row r="146" spans="2:14" ht="72" x14ac:dyDescent="0.2">
      <c r="B146" s="205"/>
      <c r="C146" s="68" t="s">
        <v>113</v>
      </c>
      <c r="D146" s="45"/>
      <c r="E146" s="56"/>
      <c r="F146" s="61">
        <f>SUM(F145)</f>
        <v>0</v>
      </c>
      <c r="G146" s="61">
        <f t="shared" si="33"/>
        <v>0</v>
      </c>
      <c r="H146" s="61">
        <f t="shared" si="33"/>
        <v>0</v>
      </c>
      <c r="I146" s="61">
        <f t="shared" si="33"/>
        <v>0.9</v>
      </c>
      <c r="J146" s="61">
        <f t="shared" si="33"/>
        <v>0.41</v>
      </c>
      <c r="K146" s="61">
        <f t="shared" si="33"/>
        <v>0.7</v>
      </c>
      <c r="L146" s="61">
        <f t="shared" si="33"/>
        <v>1.01</v>
      </c>
      <c r="M146" s="61">
        <f t="shared" si="33"/>
        <v>0.67</v>
      </c>
      <c r="N146" s="34">
        <f t="shared" si="30"/>
        <v>3.6899999999999995</v>
      </c>
    </row>
    <row r="147" spans="2:14" ht="90.75" customHeight="1" x14ac:dyDescent="0.2">
      <c r="B147" s="64"/>
      <c r="C147" s="68" t="s">
        <v>117</v>
      </c>
      <c r="D147" s="45"/>
      <c r="E147" s="56"/>
      <c r="F147" s="61">
        <f>SUM(F146)</f>
        <v>0</v>
      </c>
      <c r="G147" s="61">
        <f t="shared" si="33"/>
        <v>0</v>
      </c>
      <c r="H147" s="61">
        <f t="shared" si="33"/>
        <v>0</v>
      </c>
      <c r="I147" s="61">
        <f t="shared" si="33"/>
        <v>0.9</v>
      </c>
      <c r="J147" s="61">
        <f t="shared" si="33"/>
        <v>0.41</v>
      </c>
      <c r="K147" s="61">
        <f t="shared" si="33"/>
        <v>0.7</v>
      </c>
      <c r="L147" s="61">
        <f t="shared" si="33"/>
        <v>1.01</v>
      </c>
      <c r="M147" s="61">
        <f t="shared" si="33"/>
        <v>0.67</v>
      </c>
      <c r="N147" s="34">
        <f t="shared" si="30"/>
        <v>3.6899999999999995</v>
      </c>
    </row>
    <row r="148" spans="2:14" ht="25.5" x14ac:dyDescent="0.2">
      <c r="B148" s="60" t="s">
        <v>105</v>
      </c>
      <c r="C148" s="71"/>
      <c r="D148" s="45"/>
      <c r="E148" s="45"/>
      <c r="F148" s="58">
        <f>SUM(F149)</f>
        <v>0</v>
      </c>
      <c r="G148" s="58">
        <f t="shared" ref="G148:M148" si="34">SUM(G149)</f>
        <v>0</v>
      </c>
      <c r="H148" s="58">
        <f t="shared" si="34"/>
        <v>0</v>
      </c>
      <c r="I148" s="58">
        <f t="shared" si="34"/>
        <v>0.9</v>
      </c>
      <c r="J148" s="58">
        <f t="shared" si="34"/>
        <v>0.41</v>
      </c>
      <c r="K148" s="58">
        <f t="shared" si="34"/>
        <v>0.7</v>
      </c>
      <c r="L148" s="58">
        <f t="shared" si="34"/>
        <v>1.01</v>
      </c>
      <c r="M148" s="58">
        <f t="shared" si="34"/>
        <v>0.67</v>
      </c>
      <c r="N148" s="34">
        <f t="shared" si="30"/>
        <v>3.6899999999999995</v>
      </c>
    </row>
    <row r="149" spans="2:14" ht="15" x14ac:dyDescent="0.2">
      <c r="B149" s="45" t="s">
        <v>106</v>
      </c>
      <c r="C149" s="71"/>
      <c r="D149" s="45"/>
      <c r="E149" s="45"/>
      <c r="F149" s="58">
        <v>0</v>
      </c>
      <c r="G149" s="58">
        <v>0</v>
      </c>
      <c r="H149" s="58">
        <v>0</v>
      </c>
      <c r="I149" s="58">
        <v>0.9</v>
      </c>
      <c r="J149" s="59">
        <v>0.41</v>
      </c>
      <c r="K149" s="58">
        <v>0.7</v>
      </c>
      <c r="L149" s="58">
        <v>1.01</v>
      </c>
      <c r="M149" s="58">
        <v>0.67</v>
      </c>
      <c r="N149" s="34">
        <f t="shared" si="30"/>
        <v>3.6899999999999995</v>
      </c>
    </row>
    <row r="150" spans="2:14" s="62" customFormat="1" hidden="1" x14ac:dyDescent="0.2">
      <c r="B150" s="46" t="s">
        <v>25</v>
      </c>
      <c r="C150" s="72"/>
      <c r="D150" s="46"/>
      <c r="E150" s="46"/>
      <c r="F150" s="61"/>
      <c r="G150" s="61"/>
      <c r="H150" s="61"/>
      <c r="I150" s="61"/>
      <c r="J150" s="63"/>
      <c r="K150" s="61"/>
      <c r="L150" s="61"/>
      <c r="M150" s="61"/>
      <c r="N150" s="55">
        <f t="shared" ref="N150:N151" si="35">SUM(F150:M150)</f>
        <v>0</v>
      </c>
    </row>
    <row r="151" spans="2:14" s="62" customFormat="1" hidden="1" x14ac:dyDescent="0.2">
      <c r="B151" s="46" t="s">
        <v>107</v>
      </c>
      <c r="C151" s="72"/>
      <c r="D151" s="46"/>
      <c r="E151" s="46"/>
      <c r="F151" s="61"/>
      <c r="G151" s="61"/>
      <c r="H151" s="61"/>
      <c r="I151" s="61"/>
      <c r="J151" s="63"/>
      <c r="K151" s="61"/>
      <c r="L151" s="61"/>
      <c r="M151" s="61"/>
      <c r="N151" s="55">
        <f t="shared" si="35"/>
        <v>0</v>
      </c>
    </row>
    <row r="152" spans="2:14" hidden="1" x14ac:dyDescent="0.2">
      <c r="B152" s="45"/>
      <c r="C152" s="71"/>
      <c r="D152" s="45"/>
      <c r="E152" s="45"/>
      <c r="F152" s="56"/>
      <c r="G152" s="56"/>
      <c r="H152" s="56"/>
      <c r="I152" s="56"/>
      <c r="J152" s="57"/>
      <c r="K152" s="56"/>
      <c r="L152" s="56"/>
      <c r="M152" s="56"/>
    </row>
  </sheetData>
  <mergeCells count="41">
    <mergeCell ref="K3:O3"/>
    <mergeCell ref="B4:O5"/>
    <mergeCell ref="B41:B48"/>
    <mergeCell ref="B119:B122"/>
    <mergeCell ref="B123:B126"/>
    <mergeCell ref="B59:B63"/>
    <mergeCell ref="B10:B13"/>
    <mergeCell ref="B138:B141"/>
    <mergeCell ref="B129:B132"/>
    <mergeCell ref="B144:B146"/>
    <mergeCell ref="A17:A21"/>
    <mergeCell ref="A24:A30"/>
    <mergeCell ref="B24:B30"/>
    <mergeCell ref="A31:A35"/>
    <mergeCell ref="B31:B35"/>
    <mergeCell ref="A36:A40"/>
    <mergeCell ref="B36:B40"/>
    <mergeCell ref="A41:A45"/>
    <mergeCell ref="A49:A53"/>
    <mergeCell ref="B49:B53"/>
    <mergeCell ref="A54:A58"/>
    <mergeCell ref="B54:B58"/>
    <mergeCell ref="A59:A63"/>
    <mergeCell ref="A106:A117"/>
    <mergeCell ref="B106:B117"/>
    <mergeCell ref="A74:A78"/>
    <mergeCell ref="B74:B78"/>
    <mergeCell ref="A79:A83"/>
    <mergeCell ref="B79:B83"/>
    <mergeCell ref="A84:A88"/>
    <mergeCell ref="B84:B88"/>
    <mergeCell ref="A94:A105"/>
    <mergeCell ref="B94:B105"/>
    <mergeCell ref="A89:A93"/>
    <mergeCell ref="B89:B93"/>
    <mergeCell ref="A64:A68"/>
    <mergeCell ref="B64:B68"/>
    <mergeCell ref="A69:A73"/>
    <mergeCell ref="B69:B73"/>
    <mergeCell ref="B14:B16"/>
    <mergeCell ref="B17:B23"/>
  </mergeCells>
  <printOptions horizontalCentered="1"/>
  <pageMargins left="0.98425196850393704" right="0.59055118110236227" top="0.78740157480314965" bottom="0.78740157480314965" header="0.27559055118110237" footer="0.51181102362204722"/>
  <pageSetup paperSize="9" scale="66" fitToHeight="4" orientation="landscape" r:id="rId1"/>
  <headerFooter alignWithMargins="0"/>
  <rowBreaks count="2" manualBreakCount="2">
    <brk id="35" max="16383" man="1"/>
    <brk id="106" min="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60"/>
  <sheetViews>
    <sheetView view="pageBreakPreview" topLeftCell="B1" zoomScale="98" zoomScaleNormal="100" zoomScaleSheetLayoutView="98" workbookViewId="0">
      <selection activeCell="K236" sqref="K236"/>
    </sheetView>
  </sheetViews>
  <sheetFormatPr defaultRowHeight="12.75" x14ac:dyDescent="0.2"/>
  <cols>
    <col min="1" max="1" width="8.140625" hidden="1" customWidth="1"/>
    <col min="2" max="2" width="33.5703125" customWidth="1"/>
    <col min="3" max="3" width="21.7109375" customWidth="1"/>
    <col min="4" max="4" width="24.7109375" customWidth="1"/>
    <col min="5" max="5" width="14.42578125" hidden="1" customWidth="1"/>
    <col min="6" max="7" width="11.140625" customWidth="1"/>
    <col min="8" max="8" width="11.28515625" customWidth="1"/>
    <col min="9" max="9" width="11.42578125" customWidth="1"/>
    <col min="10" max="10" width="11.5703125" customWidth="1"/>
    <col min="11" max="11" width="11.28515625" customWidth="1"/>
    <col min="12" max="12" width="10.85546875" customWidth="1"/>
    <col min="13" max="13" width="12" customWidth="1"/>
    <col min="14" max="14" width="11.42578125" customWidth="1"/>
  </cols>
  <sheetData>
    <row r="1" spans="1:16" s="2" customFormat="1" ht="189" customHeight="1" x14ac:dyDescent="0.2">
      <c r="B1" s="7"/>
      <c r="C1" s="7"/>
      <c r="D1" s="7"/>
      <c r="E1" s="7"/>
      <c r="F1" s="7"/>
      <c r="G1" s="7"/>
      <c r="H1" s="247"/>
      <c r="I1" s="247"/>
      <c r="J1" s="247"/>
      <c r="K1" s="247"/>
      <c r="L1" s="211" t="s">
        <v>157</v>
      </c>
      <c r="M1" s="211"/>
      <c r="N1" s="211"/>
      <c r="O1" s="73"/>
      <c r="P1" s="73"/>
    </row>
    <row r="2" spans="1:16" s="62" customFormat="1" ht="18.75" x14ac:dyDescent="0.2">
      <c r="B2" s="212" t="s">
        <v>143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</row>
    <row r="3" spans="1:16" s="62" customFormat="1" ht="19.5" customHeight="1" x14ac:dyDescent="0.2">
      <c r="B3" s="212" t="s">
        <v>142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</row>
    <row r="4" spans="1:16" s="62" customFormat="1" ht="18.75" x14ac:dyDescent="0.2">
      <c r="B4" s="212" t="s">
        <v>126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</row>
    <row r="5" spans="1:16" s="2" customFormat="1" ht="12.75" customHeight="1" x14ac:dyDescent="0.2">
      <c r="B5" s="3"/>
      <c r="C5" s="3"/>
      <c r="D5" s="3"/>
      <c r="E5" s="3"/>
      <c r="F5" s="3"/>
      <c r="G5" s="3"/>
      <c r="H5" s="14"/>
      <c r="I5" s="4"/>
      <c r="J5" s="36"/>
      <c r="K5" s="4"/>
      <c r="L5" s="1"/>
      <c r="M5" s="1"/>
      <c r="N5" s="1"/>
    </row>
    <row r="6" spans="1:16" s="2" customFormat="1" ht="12.75" customHeight="1" x14ac:dyDescent="0.2">
      <c r="B6" s="3"/>
      <c r="C6" s="3"/>
      <c r="D6" s="3"/>
      <c r="E6" s="3"/>
      <c r="F6" s="3"/>
      <c r="G6" s="3"/>
      <c r="H6" s="14"/>
      <c r="I6" s="4"/>
      <c r="J6" s="36"/>
      <c r="K6" s="4"/>
      <c r="L6" s="1" t="s">
        <v>41</v>
      </c>
      <c r="M6" s="1"/>
      <c r="N6" s="1"/>
    </row>
    <row r="7" spans="1:16" s="77" customFormat="1" ht="62.25" customHeight="1" x14ac:dyDescent="0.2">
      <c r="A7" s="51" t="s">
        <v>0</v>
      </c>
      <c r="B7" s="51" t="s">
        <v>124</v>
      </c>
      <c r="C7" s="51" t="s">
        <v>127</v>
      </c>
      <c r="D7" s="51" t="s">
        <v>79</v>
      </c>
      <c r="E7" s="51" t="s">
        <v>78</v>
      </c>
      <c r="F7" s="51">
        <v>2015</v>
      </c>
      <c r="G7" s="51">
        <v>2016</v>
      </c>
      <c r="H7" s="51">
        <v>2017</v>
      </c>
      <c r="I7" s="51">
        <v>2018</v>
      </c>
      <c r="J7" s="52">
        <v>2019</v>
      </c>
      <c r="K7" s="51">
        <v>2020</v>
      </c>
      <c r="L7" s="53">
        <v>2021</v>
      </c>
      <c r="M7" s="53">
        <v>2022</v>
      </c>
      <c r="N7" s="111" t="s">
        <v>85</v>
      </c>
    </row>
    <row r="8" spans="1:16" s="77" customFormat="1" ht="15.75" customHeight="1" x14ac:dyDescent="0.2">
      <c r="A8" s="78"/>
      <c r="B8" s="203" t="s">
        <v>91</v>
      </c>
      <c r="C8" s="248" t="s">
        <v>128</v>
      </c>
      <c r="D8" s="93" t="s">
        <v>136</v>
      </c>
      <c r="E8" s="51"/>
      <c r="F8" s="51">
        <f>SUM(F9:F12)</f>
        <v>10573.810000000001</v>
      </c>
      <c r="G8" s="51">
        <f t="shared" ref="G8:M8" si="0">SUM(G9:G12)</f>
        <v>11739.690000000002</v>
      </c>
      <c r="H8" s="51">
        <f t="shared" si="0"/>
        <v>12995.490000000002</v>
      </c>
      <c r="I8" s="51">
        <f t="shared" si="0"/>
        <v>14103.11</v>
      </c>
      <c r="J8" s="51">
        <f t="shared" si="0"/>
        <v>16852.13</v>
      </c>
      <c r="K8" s="51">
        <f t="shared" si="0"/>
        <v>15437.630000000001</v>
      </c>
      <c r="L8" s="51">
        <f t="shared" si="0"/>
        <v>14963.96</v>
      </c>
      <c r="M8" s="51">
        <f t="shared" si="0"/>
        <v>15215.779999999999</v>
      </c>
      <c r="N8" s="106">
        <f t="shared" ref="N8:N10" si="1">SUM(F8:M8)</f>
        <v>111881.60000000001</v>
      </c>
    </row>
    <row r="9" spans="1:16" s="77" customFormat="1" ht="13.5" customHeight="1" x14ac:dyDescent="0.2">
      <c r="A9" s="78"/>
      <c r="B9" s="204"/>
      <c r="C9" s="249"/>
      <c r="D9" s="93" t="s">
        <v>130</v>
      </c>
      <c r="E9" s="51"/>
      <c r="F9" s="51"/>
      <c r="G9" s="51"/>
      <c r="H9" s="51"/>
      <c r="I9" s="51"/>
      <c r="J9" s="52"/>
      <c r="K9" s="51"/>
      <c r="L9" s="53"/>
      <c r="M9" s="53"/>
      <c r="N9" s="106">
        <f t="shared" si="1"/>
        <v>0</v>
      </c>
    </row>
    <row r="10" spans="1:16" s="77" customFormat="1" ht="12.75" customHeight="1" x14ac:dyDescent="0.2">
      <c r="A10" s="78"/>
      <c r="B10" s="204"/>
      <c r="C10" s="249"/>
      <c r="D10" s="93" t="s">
        <v>131</v>
      </c>
      <c r="E10" s="51"/>
      <c r="F10" s="79">
        <f>F30+F151</f>
        <v>0</v>
      </c>
      <c r="G10" s="79">
        <f t="shared" ref="G10:M10" si="2">G30+G151</f>
        <v>0</v>
      </c>
      <c r="H10" s="79">
        <f t="shared" si="2"/>
        <v>0</v>
      </c>
      <c r="I10" s="79">
        <f t="shared" si="2"/>
        <v>0</v>
      </c>
      <c r="J10" s="79">
        <f t="shared" si="2"/>
        <v>601.1</v>
      </c>
      <c r="K10" s="79">
        <f t="shared" si="2"/>
        <v>0</v>
      </c>
      <c r="L10" s="79">
        <f t="shared" si="2"/>
        <v>0</v>
      </c>
      <c r="M10" s="79">
        <f t="shared" si="2"/>
        <v>0</v>
      </c>
      <c r="N10" s="106">
        <f t="shared" si="1"/>
        <v>601.1</v>
      </c>
    </row>
    <row r="11" spans="1:16" s="77" customFormat="1" ht="14.25" customHeight="1" x14ac:dyDescent="0.2">
      <c r="A11" s="78"/>
      <c r="B11" s="204"/>
      <c r="C11" s="249"/>
      <c r="D11" s="93" t="s">
        <v>134</v>
      </c>
      <c r="E11" s="51"/>
      <c r="F11" s="79">
        <f>F31+F149</f>
        <v>10573.810000000001</v>
      </c>
      <c r="G11" s="79">
        <f t="shared" ref="G11:M11" si="3">G31+G149</f>
        <v>11739.690000000002</v>
      </c>
      <c r="H11" s="79">
        <f t="shared" si="3"/>
        <v>12995.490000000002</v>
      </c>
      <c r="I11" s="80">
        <f t="shared" si="3"/>
        <v>14103.11</v>
      </c>
      <c r="J11" s="80">
        <f>J31+J152</f>
        <v>16251.03</v>
      </c>
      <c r="K11" s="79">
        <f t="shared" si="3"/>
        <v>15437.630000000001</v>
      </c>
      <c r="L11" s="79">
        <f t="shared" si="3"/>
        <v>14963.96</v>
      </c>
      <c r="M11" s="79">
        <f t="shared" si="3"/>
        <v>15215.779999999999</v>
      </c>
      <c r="N11" s="106">
        <f>SUM(F11:M11)</f>
        <v>111280.5</v>
      </c>
    </row>
    <row r="12" spans="1:16" s="77" customFormat="1" ht="24.75" customHeight="1" x14ac:dyDescent="0.2">
      <c r="A12" s="78"/>
      <c r="B12" s="204"/>
      <c r="C12" s="250"/>
      <c r="D12" s="93" t="s">
        <v>137</v>
      </c>
      <c r="E12" s="51"/>
      <c r="F12" s="51"/>
      <c r="G12" s="51"/>
      <c r="H12" s="51"/>
      <c r="I12" s="51"/>
      <c r="J12" s="52"/>
      <c r="K12" s="51"/>
      <c r="L12" s="53"/>
      <c r="M12" s="53"/>
      <c r="N12" s="106">
        <f t="shared" ref="N12:N75" si="4">SUM(F12:M12)</f>
        <v>0</v>
      </c>
    </row>
    <row r="13" spans="1:16" s="77" customFormat="1" ht="15.75" customHeight="1" x14ac:dyDescent="0.2">
      <c r="A13" s="78"/>
      <c r="B13" s="204"/>
      <c r="C13" s="213" t="s">
        <v>129</v>
      </c>
      <c r="D13" s="93" t="s">
        <v>136</v>
      </c>
      <c r="E13" s="51"/>
      <c r="F13" s="51">
        <f>SUM(F14:F17)</f>
        <v>10573.810000000001</v>
      </c>
      <c r="G13" s="51">
        <f t="shared" ref="G13:M13" si="5">SUM(G14:G17)</f>
        <v>11739.690000000002</v>
      </c>
      <c r="H13" s="51">
        <f t="shared" si="5"/>
        <v>12995.490000000002</v>
      </c>
      <c r="I13" s="51">
        <f t="shared" si="5"/>
        <v>14103.11</v>
      </c>
      <c r="J13" s="51">
        <f t="shared" si="5"/>
        <v>16852.13</v>
      </c>
      <c r="K13" s="51">
        <f t="shared" si="5"/>
        <v>15437.630000000001</v>
      </c>
      <c r="L13" s="51">
        <f t="shared" si="5"/>
        <v>14963.96</v>
      </c>
      <c r="M13" s="51">
        <f t="shared" si="5"/>
        <v>15215.779999999999</v>
      </c>
      <c r="N13" s="106">
        <f t="shared" si="4"/>
        <v>111881.60000000001</v>
      </c>
    </row>
    <row r="14" spans="1:16" s="77" customFormat="1" ht="15.75" customHeight="1" x14ac:dyDescent="0.2">
      <c r="A14" s="78"/>
      <c r="B14" s="204"/>
      <c r="C14" s="214"/>
      <c r="D14" s="93" t="s">
        <v>130</v>
      </c>
      <c r="E14" s="51"/>
      <c r="F14" s="51"/>
      <c r="G14" s="51"/>
      <c r="H14" s="51"/>
      <c r="I14" s="51"/>
      <c r="J14" s="52"/>
      <c r="K14" s="51"/>
      <c r="L14" s="53"/>
      <c r="M14" s="53"/>
      <c r="N14" s="106">
        <f t="shared" si="4"/>
        <v>0</v>
      </c>
    </row>
    <row r="15" spans="1:16" s="77" customFormat="1" ht="15.75" customHeight="1" x14ac:dyDescent="0.2">
      <c r="A15" s="78"/>
      <c r="B15" s="204"/>
      <c r="C15" s="214"/>
      <c r="D15" s="93" t="s">
        <v>131</v>
      </c>
      <c r="E15" s="51"/>
      <c r="F15" s="79">
        <f>SUM(F10)</f>
        <v>0</v>
      </c>
      <c r="G15" s="79">
        <f t="shared" ref="G15:M15" si="6">SUM(G10)</f>
        <v>0</v>
      </c>
      <c r="H15" s="79">
        <f t="shared" si="6"/>
        <v>0</v>
      </c>
      <c r="I15" s="79">
        <f t="shared" si="6"/>
        <v>0</v>
      </c>
      <c r="J15" s="79">
        <f t="shared" si="6"/>
        <v>601.1</v>
      </c>
      <c r="K15" s="79">
        <f t="shared" si="6"/>
        <v>0</v>
      </c>
      <c r="L15" s="79">
        <f t="shared" si="6"/>
        <v>0</v>
      </c>
      <c r="M15" s="79">
        <f t="shared" si="6"/>
        <v>0</v>
      </c>
      <c r="N15" s="106">
        <f t="shared" si="4"/>
        <v>601.1</v>
      </c>
    </row>
    <row r="16" spans="1:16" s="77" customFormat="1" ht="15.75" customHeight="1" x14ac:dyDescent="0.2">
      <c r="A16" s="78"/>
      <c r="B16" s="204"/>
      <c r="C16" s="214"/>
      <c r="D16" s="93" t="s">
        <v>134</v>
      </c>
      <c r="E16" s="51"/>
      <c r="F16" s="79">
        <f>SUM(F11)</f>
        <v>10573.810000000001</v>
      </c>
      <c r="G16" s="79">
        <f t="shared" ref="G16:M16" si="7">SUM(G11)</f>
        <v>11739.690000000002</v>
      </c>
      <c r="H16" s="79">
        <f t="shared" si="7"/>
        <v>12995.490000000002</v>
      </c>
      <c r="I16" s="79">
        <f t="shared" si="7"/>
        <v>14103.11</v>
      </c>
      <c r="J16" s="79">
        <f t="shared" si="7"/>
        <v>16251.03</v>
      </c>
      <c r="K16" s="79">
        <f t="shared" si="7"/>
        <v>15437.630000000001</v>
      </c>
      <c r="L16" s="79">
        <f t="shared" si="7"/>
        <v>14963.96</v>
      </c>
      <c r="M16" s="79">
        <f t="shared" si="7"/>
        <v>15215.779999999999</v>
      </c>
      <c r="N16" s="106">
        <f t="shared" si="4"/>
        <v>111280.5</v>
      </c>
    </row>
    <row r="17" spans="1:14" s="77" customFormat="1" ht="23.25" customHeight="1" x14ac:dyDescent="0.2">
      <c r="A17" s="78"/>
      <c r="B17" s="204"/>
      <c r="C17" s="214"/>
      <c r="D17" s="93" t="s">
        <v>137</v>
      </c>
      <c r="E17" s="51"/>
      <c r="F17" s="51"/>
      <c r="G17" s="51"/>
      <c r="H17" s="51"/>
      <c r="I17" s="51"/>
      <c r="J17" s="52"/>
      <c r="K17" s="51"/>
      <c r="L17" s="53"/>
      <c r="M17" s="53"/>
      <c r="N17" s="106">
        <f t="shared" si="4"/>
        <v>0</v>
      </c>
    </row>
    <row r="18" spans="1:14" s="77" customFormat="1" ht="15.75" customHeight="1" x14ac:dyDescent="0.2">
      <c r="A18" s="78"/>
      <c r="B18" s="204"/>
      <c r="C18" s="213" t="s">
        <v>109</v>
      </c>
      <c r="D18" s="93" t="s">
        <v>136</v>
      </c>
      <c r="E18" s="51"/>
      <c r="F18" s="51">
        <f>SUM(F19:F22)</f>
        <v>10573.810000000001</v>
      </c>
      <c r="G18" s="51">
        <f t="shared" ref="G18:M18" si="8">SUM(G19:G22)</f>
        <v>11739.690000000002</v>
      </c>
      <c r="H18" s="51">
        <f t="shared" si="8"/>
        <v>12995.490000000002</v>
      </c>
      <c r="I18" s="51">
        <f t="shared" si="8"/>
        <v>14103.11</v>
      </c>
      <c r="J18" s="51">
        <f t="shared" si="8"/>
        <v>16852.13</v>
      </c>
      <c r="K18" s="51">
        <f t="shared" si="8"/>
        <v>15437.630000000001</v>
      </c>
      <c r="L18" s="51">
        <f t="shared" si="8"/>
        <v>14963.96</v>
      </c>
      <c r="M18" s="51">
        <f t="shared" si="8"/>
        <v>15215.779999999999</v>
      </c>
      <c r="N18" s="106">
        <f t="shared" si="4"/>
        <v>111881.60000000001</v>
      </c>
    </row>
    <row r="19" spans="1:14" s="77" customFormat="1" ht="15.75" customHeight="1" x14ac:dyDescent="0.2">
      <c r="A19" s="78"/>
      <c r="B19" s="204"/>
      <c r="C19" s="214"/>
      <c r="D19" s="93" t="s">
        <v>130</v>
      </c>
      <c r="E19" s="51"/>
      <c r="F19" s="51"/>
      <c r="G19" s="51"/>
      <c r="H19" s="51"/>
      <c r="I19" s="51"/>
      <c r="J19" s="52"/>
      <c r="K19" s="51"/>
      <c r="L19" s="53"/>
      <c r="M19" s="53"/>
      <c r="N19" s="106">
        <f t="shared" si="4"/>
        <v>0</v>
      </c>
    </row>
    <row r="20" spans="1:14" s="77" customFormat="1" ht="15.75" customHeight="1" x14ac:dyDescent="0.2">
      <c r="A20" s="78"/>
      <c r="B20" s="204"/>
      <c r="C20" s="214"/>
      <c r="D20" s="93" t="s">
        <v>131</v>
      </c>
      <c r="E20" s="51"/>
      <c r="F20" s="79">
        <f>SUM(F15)</f>
        <v>0</v>
      </c>
      <c r="G20" s="79">
        <f t="shared" ref="G20:M20" si="9">SUM(G15)</f>
        <v>0</v>
      </c>
      <c r="H20" s="79">
        <f t="shared" si="9"/>
        <v>0</v>
      </c>
      <c r="I20" s="79">
        <f t="shared" si="9"/>
        <v>0</v>
      </c>
      <c r="J20" s="79">
        <f t="shared" si="9"/>
        <v>601.1</v>
      </c>
      <c r="K20" s="79">
        <f t="shared" si="9"/>
        <v>0</v>
      </c>
      <c r="L20" s="79">
        <f t="shared" si="9"/>
        <v>0</v>
      </c>
      <c r="M20" s="79">
        <f t="shared" si="9"/>
        <v>0</v>
      </c>
      <c r="N20" s="106">
        <f t="shared" si="4"/>
        <v>601.1</v>
      </c>
    </row>
    <row r="21" spans="1:14" s="77" customFormat="1" ht="15.75" customHeight="1" x14ac:dyDescent="0.2">
      <c r="A21" s="78"/>
      <c r="B21" s="204"/>
      <c r="C21" s="214"/>
      <c r="D21" s="93" t="s">
        <v>134</v>
      </c>
      <c r="E21" s="51"/>
      <c r="F21" s="79">
        <f>SUM(F16)</f>
        <v>10573.810000000001</v>
      </c>
      <c r="G21" s="79">
        <f t="shared" ref="G21:M21" si="10">SUM(G16)</f>
        <v>11739.690000000002</v>
      </c>
      <c r="H21" s="79">
        <f t="shared" si="10"/>
        <v>12995.490000000002</v>
      </c>
      <c r="I21" s="79">
        <f t="shared" si="10"/>
        <v>14103.11</v>
      </c>
      <c r="J21" s="79">
        <f t="shared" si="10"/>
        <v>16251.03</v>
      </c>
      <c r="K21" s="79">
        <f t="shared" si="10"/>
        <v>15437.630000000001</v>
      </c>
      <c r="L21" s="79">
        <f t="shared" si="10"/>
        <v>14963.96</v>
      </c>
      <c r="M21" s="79">
        <f t="shared" si="10"/>
        <v>15215.779999999999</v>
      </c>
      <c r="N21" s="106">
        <f t="shared" si="4"/>
        <v>111280.5</v>
      </c>
    </row>
    <row r="22" spans="1:14" s="77" customFormat="1" ht="24" customHeight="1" x14ac:dyDescent="0.2">
      <c r="A22" s="78"/>
      <c r="B22" s="204"/>
      <c r="C22" s="214"/>
      <c r="D22" s="93" t="s">
        <v>137</v>
      </c>
      <c r="E22" s="51"/>
      <c r="F22" s="51"/>
      <c r="G22" s="51"/>
      <c r="H22" s="51"/>
      <c r="I22" s="51"/>
      <c r="J22" s="52"/>
      <c r="K22" s="51"/>
      <c r="L22" s="53"/>
      <c r="M22" s="53"/>
      <c r="N22" s="106">
        <f t="shared" si="4"/>
        <v>0</v>
      </c>
    </row>
    <row r="23" spans="1:14" s="77" customFormat="1" ht="15.75" customHeight="1" x14ac:dyDescent="0.2">
      <c r="A23" s="78"/>
      <c r="B23" s="204"/>
      <c r="C23" s="230" t="s">
        <v>113</v>
      </c>
      <c r="D23" s="93" t="s">
        <v>136</v>
      </c>
      <c r="E23" s="51"/>
      <c r="F23" s="51">
        <f>SUM(F24:F27)</f>
        <v>10573.810000000001</v>
      </c>
      <c r="G23" s="51">
        <f t="shared" ref="G23:M23" si="11">SUM(G24:G27)</f>
        <v>11739.690000000002</v>
      </c>
      <c r="H23" s="51">
        <f t="shared" si="11"/>
        <v>12995.490000000002</v>
      </c>
      <c r="I23" s="51">
        <f t="shared" si="11"/>
        <v>14103.11</v>
      </c>
      <c r="J23" s="51">
        <f t="shared" si="11"/>
        <v>16852.13</v>
      </c>
      <c r="K23" s="51">
        <f t="shared" si="11"/>
        <v>15437.630000000001</v>
      </c>
      <c r="L23" s="51">
        <f t="shared" si="11"/>
        <v>14963.96</v>
      </c>
      <c r="M23" s="51">
        <f t="shared" si="11"/>
        <v>15215.779999999999</v>
      </c>
      <c r="N23" s="106">
        <f t="shared" si="4"/>
        <v>111881.60000000001</v>
      </c>
    </row>
    <row r="24" spans="1:14" s="77" customFormat="1" ht="15.75" customHeight="1" x14ac:dyDescent="0.2">
      <c r="A24" s="78"/>
      <c r="B24" s="204"/>
      <c r="C24" s="230"/>
      <c r="D24" s="93" t="s">
        <v>130</v>
      </c>
      <c r="E24" s="51"/>
      <c r="F24" s="51"/>
      <c r="G24" s="51"/>
      <c r="H24" s="51"/>
      <c r="I24" s="51"/>
      <c r="J24" s="52"/>
      <c r="K24" s="51"/>
      <c r="L24" s="53"/>
      <c r="M24" s="53"/>
      <c r="N24" s="106">
        <f t="shared" si="4"/>
        <v>0</v>
      </c>
    </row>
    <row r="25" spans="1:14" s="77" customFormat="1" ht="15.75" customHeight="1" x14ac:dyDescent="0.2">
      <c r="A25" s="78"/>
      <c r="B25" s="204"/>
      <c r="C25" s="230"/>
      <c r="D25" s="93" t="s">
        <v>131</v>
      </c>
      <c r="E25" s="51"/>
      <c r="F25" s="79">
        <f>SUM(F20)</f>
        <v>0</v>
      </c>
      <c r="G25" s="79">
        <f t="shared" ref="G25:M25" si="12">SUM(G20)</f>
        <v>0</v>
      </c>
      <c r="H25" s="79">
        <f t="shared" si="12"/>
        <v>0</v>
      </c>
      <c r="I25" s="79">
        <f t="shared" si="12"/>
        <v>0</v>
      </c>
      <c r="J25" s="79">
        <f t="shared" si="12"/>
        <v>601.1</v>
      </c>
      <c r="K25" s="79">
        <f t="shared" si="12"/>
        <v>0</v>
      </c>
      <c r="L25" s="79">
        <f t="shared" si="12"/>
        <v>0</v>
      </c>
      <c r="M25" s="79">
        <f t="shared" si="12"/>
        <v>0</v>
      </c>
      <c r="N25" s="106">
        <f t="shared" si="4"/>
        <v>601.1</v>
      </c>
    </row>
    <row r="26" spans="1:14" s="77" customFormat="1" ht="15.75" customHeight="1" x14ac:dyDescent="0.2">
      <c r="A26" s="78"/>
      <c r="B26" s="204"/>
      <c r="C26" s="230"/>
      <c r="D26" s="93" t="s">
        <v>134</v>
      </c>
      <c r="E26" s="51"/>
      <c r="F26" s="79">
        <f>SUM(F21)</f>
        <v>10573.810000000001</v>
      </c>
      <c r="G26" s="79">
        <f t="shared" ref="G26:M26" si="13">SUM(G21)</f>
        <v>11739.690000000002</v>
      </c>
      <c r="H26" s="79">
        <f t="shared" si="13"/>
        <v>12995.490000000002</v>
      </c>
      <c r="I26" s="79">
        <f t="shared" si="13"/>
        <v>14103.11</v>
      </c>
      <c r="J26" s="79">
        <f t="shared" si="13"/>
        <v>16251.03</v>
      </c>
      <c r="K26" s="79">
        <f t="shared" si="13"/>
        <v>15437.630000000001</v>
      </c>
      <c r="L26" s="79">
        <f t="shared" si="13"/>
        <v>14963.96</v>
      </c>
      <c r="M26" s="79">
        <f t="shared" si="13"/>
        <v>15215.779999999999</v>
      </c>
      <c r="N26" s="106">
        <f t="shared" si="4"/>
        <v>111280.5</v>
      </c>
    </row>
    <row r="27" spans="1:14" s="77" customFormat="1" ht="25.5" customHeight="1" x14ac:dyDescent="0.2">
      <c r="A27" s="78"/>
      <c r="B27" s="205"/>
      <c r="C27" s="230"/>
      <c r="D27" s="93" t="s">
        <v>137</v>
      </c>
      <c r="E27" s="51"/>
      <c r="F27" s="51"/>
      <c r="G27" s="51"/>
      <c r="H27" s="51"/>
      <c r="I27" s="51"/>
      <c r="J27" s="52"/>
      <c r="K27" s="51"/>
      <c r="L27" s="53"/>
      <c r="M27" s="53"/>
      <c r="N27" s="106">
        <f t="shared" si="4"/>
        <v>0</v>
      </c>
    </row>
    <row r="28" spans="1:14" s="77" customFormat="1" ht="17.25" customHeight="1" x14ac:dyDescent="0.2">
      <c r="A28" s="244" t="s">
        <v>2</v>
      </c>
      <c r="B28" s="203" t="s">
        <v>92</v>
      </c>
      <c r="C28" s="248" t="s">
        <v>135</v>
      </c>
      <c r="D28" s="93" t="s">
        <v>136</v>
      </c>
      <c r="E28" s="79">
        <f>F28+G28+H28+I28+J28+K28+L28+M28</f>
        <v>107961.82</v>
      </c>
      <c r="F28" s="79">
        <f t="shared" ref="F28:M28" si="14">F43+F70</f>
        <v>10143.510000000002</v>
      </c>
      <c r="G28" s="79">
        <f t="shared" si="14"/>
        <v>11388.190000000002</v>
      </c>
      <c r="H28" s="79">
        <f t="shared" si="14"/>
        <v>12643.990000000002</v>
      </c>
      <c r="I28" s="79">
        <f t="shared" si="14"/>
        <v>13742.140000000001</v>
      </c>
      <c r="J28" s="80">
        <f t="shared" si="14"/>
        <v>15665.62</v>
      </c>
      <c r="K28" s="79">
        <f t="shared" si="14"/>
        <v>15048.630000000001</v>
      </c>
      <c r="L28" s="81">
        <f t="shared" si="14"/>
        <v>14513.96</v>
      </c>
      <c r="M28" s="81">
        <f t="shared" si="14"/>
        <v>14815.779999999999</v>
      </c>
      <c r="N28" s="106">
        <f t="shared" si="4"/>
        <v>107961.82</v>
      </c>
    </row>
    <row r="29" spans="1:14" s="77" customFormat="1" ht="18" customHeight="1" x14ac:dyDescent="0.2">
      <c r="A29" s="245"/>
      <c r="B29" s="204"/>
      <c r="C29" s="249"/>
      <c r="D29" s="93" t="s">
        <v>130</v>
      </c>
      <c r="E29" s="79"/>
      <c r="F29" s="79"/>
      <c r="G29" s="79"/>
      <c r="H29" s="79"/>
      <c r="I29" s="79"/>
      <c r="J29" s="80"/>
      <c r="K29" s="79"/>
      <c r="L29" s="81"/>
      <c r="M29" s="81"/>
      <c r="N29" s="106">
        <f t="shared" si="4"/>
        <v>0</v>
      </c>
    </row>
    <row r="30" spans="1:14" s="77" customFormat="1" ht="16.5" customHeight="1" x14ac:dyDescent="0.2">
      <c r="A30" s="245"/>
      <c r="B30" s="204"/>
      <c r="C30" s="249"/>
      <c r="D30" s="93" t="s">
        <v>131</v>
      </c>
      <c r="E30" s="79"/>
      <c r="F30" s="79"/>
      <c r="G30" s="79"/>
      <c r="H30" s="79"/>
      <c r="I30" s="79"/>
      <c r="J30" s="80"/>
      <c r="K30" s="79"/>
      <c r="L30" s="81"/>
      <c r="M30" s="81"/>
      <c r="N30" s="106">
        <f t="shared" si="4"/>
        <v>0</v>
      </c>
    </row>
    <row r="31" spans="1:14" s="77" customFormat="1" ht="16.5" customHeight="1" x14ac:dyDescent="0.2">
      <c r="A31" s="245"/>
      <c r="B31" s="204"/>
      <c r="C31" s="249"/>
      <c r="D31" s="93" t="s">
        <v>134</v>
      </c>
      <c r="E31" s="79"/>
      <c r="F31" s="79">
        <f>F46+F73</f>
        <v>10143.510000000002</v>
      </c>
      <c r="G31" s="79">
        <f t="shared" ref="G31:M31" si="15">G46+G73</f>
        <v>11388.190000000002</v>
      </c>
      <c r="H31" s="79">
        <f t="shared" si="15"/>
        <v>12643.990000000002</v>
      </c>
      <c r="I31" s="79">
        <f t="shared" si="15"/>
        <v>13742.140000000001</v>
      </c>
      <c r="J31" s="79">
        <f t="shared" si="15"/>
        <v>15665.62</v>
      </c>
      <c r="K31" s="79">
        <f t="shared" si="15"/>
        <v>15048.630000000001</v>
      </c>
      <c r="L31" s="79">
        <f t="shared" si="15"/>
        <v>14513.96</v>
      </c>
      <c r="M31" s="79">
        <f t="shared" si="15"/>
        <v>14815.779999999999</v>
      </c>
      <c r="N31" s="106">
        <f t="shared" si="4"/>
        <v>107961.82</v>
      </c>
    </row>
    <row r="32" spans="1:14" s="77" customFormat="1" ht="24" customHeight="1" x14ac:dyDescent="0.2">
      <c r="A32" s="245"/>
      <c r="B32" s="204"/>
      <c r="C32" s="250"/>
      <c r="D32" s="93" t="s">
        <v>133</v>
      </c>
      <c r="E32" s="79"/>
      <c r="F32" s="79"/>
      <c r="G32" s="79"/>
      <c r="H32" s="79"/>
      <c r="I32" s="79"/>
      <c r="J32" s="80"/>
      <c r="K32" s="79"/>
      <c r="L32" s="81"/>
      <c r="M32" s="81"/>
      <c r="N32" s="106">
        <f t="shared" si="4"/>
        <v>0</v>
      </c>
    </row>
    <row r="33" spans="1:14" s="77" customFormat="1" ht="18.75" customHeight="1" x14ac:dyDescent="0.2">
      <c r="A33" s="245"/>
      <c r="B33" s="204"/>
      <c r="C33" s="213" t="s">
        <v>129</v>
      </c>
      <c r="D33" s="93" t="s">
        <v>136</v>
      </c>
      <c r="E33" s="79"/>
      <c r="F33" s="79">
        <f>SUM(F34:F37)</f>
        <v>10143.510000000002</v>
      </c>
      <c r="G33" s="79">
        <f t="shared" ref="G33:M33" si="16">SUM(G34:G37)</f>
        <v>11388.190000000002</v>
      </c>
      <c r="H33" s="79">
        <f t="shared" si="16"/>
        <v>12643.990000000002</v>
      </c>
      <c r="I33" s="79">
        <f t="shared" si="16"/>
        <v>13742.140000000001</v>
      </c>
      <c r="J33" s="79">
        <f t="shared" si="16"/>
        <v>15665.62</v>
      </c>
      <c r="K33" s="79">
        <f t="shared" si="16"/>
        <v>15048.630000000001</v>
      </c>
      <c r="L33" s="79">
        <f t="shared" si="16"/>
        <v>14513.96</v>
      </c>
      <c r="M33" s="79">
        <f t="shared" si="16"/>
        <v>14815.779999999999</v>
      </c>
      <c r="N33" s="106">
        <f t="shared" si="4"/>
        <v>107961.82</v>
      </c>
    </row>
    <row r="34" spans="1:14" s="77" customFormat="1" ht="18" customHeight="1" x14ac:dyDescent="0.2">
      <c r="A34" s="245"/>
      <c r="B34" s="204"/>
      <c r="C34" s="214"/>
      <c r="D34" s="93" t="s">
        <v>130</v>
      </c>
      <c r="E34" s="79"/>
      <c r="F34" s="79"/>
      <c r="G34" s="79"/>
      <c r="H34" s="79"/>
      <c r="I34" s="79"/>
      <c r="J34" s="80"/>
      <c r="K34" s="79"/>
      <c r="L34" s="81"/>
      <c r="M34" s="81"/>
      <c r="N34" s="106">
        <f t="shared" si="4"/>
        <v>0</v>
      </c>
    </row>
    <row r="35" spans="1:14" s="77" customFormat="1" ht="16.5" customHeight="1" x14ac:dyDescent="0.2">
      <c r="A35" s="245"/>
      <c r="B35" s="204"/>
      <c r="C35" s="214"/>
      <c r="D35" s="93" t="s">
        <v>131</v>
      </c>
      <c r="E35" s="79"/>
      <c r="F35" s="79"/>
      <c r="G35" s="79"/>
      <c r="H35" s="79"/>
      <c r="I35" s="79"/>
      <c r="J35" s="80"/>
      <c r="K35" s="79"/>
      <c r="L35" s="81"/>
      <c r="M35" s="81"/>
      <c r="N35" s="106">
        <f t="shared" si="4"/>
        <v>0</v>
      </c>
    </row>
    <row r="36" spans="1:14" s="77" customFormat="1" ht="16.5" customHeight="1" x14ac:dyDescent="0.2">
      <c r="A36" s="245"/>
      <c r="B36" s="204"/>
      <c r="C36" s="214"/>
      <c r="D36" s="93" t="s">
        <v>134</v>
      </c>
      <c r="E36" s="79"/>
      <c r="F36" s="79">
        <f>SUM(F31)</f>
        <v>10143.510000000002</v>
      </c>
      <c r="G36" s="79">
        <f t="shared" ref="G36:M36" si="17">SUM(G31)</f>
        <v>11388.190000000002</v>
      </c>
      <c r="H36" s="79">
        <f t="shared" si="17"/>
        <v>12643.990000000002</v>
      </c>
      <c r="I36" s="79">
        <f t="shared" si="17"/>
        <v>13742.140000000001</v>
      </c>
      <c r="J36" s="79">
        <f t="shared" si="17"/>
        <v>15665.62</v>
      </c>
      <c r="K36" s="79">
        <f t="shared" si="17"/>
        <v>15048.630000000001</v>
      </c>
      <c r="L36" s="79">
        <f t="shared" si="17"/>
        <v>14513.96</v>
      </c>
      <c r="M36" s="79">
        <f t="shared" si="17"/>
        <v>14815.779999999999</v>
      </c>
      <c r="N36" s="106">
        <f t="shared" si="4"/>
        <v>107961.82</v>
      </c>
    </row>
    <row r="37" spans="1:14" s="77" customFormat="1" ht="27" customHeight="1" x14ac:dyDescent="0.2">
      <c r="A37" s="245"/>
      <c r="B37" s="204"/>
      <c r="C37" s="214"/>
      <c r="D37" s="93" t="s">
        <v>138</v>
      </c>
      <c r="E37" s="79"/>
      <c r="F37" s="79"/>
      <c r="G37" s="79"/>
      <c r="H37" s="79"/>
      <c r="I37" s="79"/>
      <c r="J37" s="80"/>
      <c r="K37" s="79"/>
      <c r="L37" s="81"/>
      <c r="M37" s="81"/>
      <c r="N37" s="106">
        <f t="shared" si="4"/>
        <v>0</v>
      </c>
    </row>
    <row r="38" spans="1:14" s="77" customFormat="1" ht="18.75" customHeight="1" x14ac:dyDescent="0.2">
      <c r="A38" s="245"/>
      <c r="B38" s="204"/>
      <c r="C38" s="230" t="s">
        <v>113</v>
      </c>
      <c r="D38" s="93" t="s">
        <v>136</v>
      </c>
      <c r="E38" s="79"/>
      <c r="F38" s="79">
        <f>SUM(F39:F42)</f>
        <v>10143.510000000002</v>
      </c>
      <c r="G38" s="79">
        <f t="shared" ref="G38:M38" si="18">SUM(G39:G42)</f>
        <v>11388.190000000002</v>
      </c>
      <c r="H38" s="79">
        <f t="shared" si="18"/>
        <v>12643.990000000002</v>
      </c>
      <c r="I38" s="79">
        <f t="shared" si="18"/>
        <v>13742.140000000001</v>
      </c>
      <c r="J38" s="79">
        <f t="shared" si="18"/>
        <v>15665.62</v>
      </c>
      <c r="K38" s="79">
        <f t="shared" si="18"/>
        <v>15048.630000000001</v>
      </c>
      <c r="L38" s="79">
        <f t="shared" si="18"/>
        <v>14513.96</v>
      </c>
      <c r="M38" s="79">
        <f t="shared" si="18"/>
        <v>14815.779999999999</v>
      </c>
      <c r="N38" s="106">
        <f t="shared" si="4"/>
        <v>107961.82</v>
      </c>
    </row>
    <row r="39" spans="1:14" s="77" customFormat="1" ht="18" customHeight="1" x14ac:dyDescent="0.2">
      <c r="A39" s="245"/>
      <c r="B39" s="204"/>
      <c r="C39" s="230"/>
      <c r="D39" s="93" t="s">
        <v>130</v>
      </c>
      <c r="E39" s="79"/>
      <c r="F39" s="79"/>
      <c r="G39" s="79"/>
      <c r="H39" s="79"/>
      <c r="I39" s="79"/>
      <c r="J39" s="80"/>
      <c r="K39" s="79"/>
      <c r="L39" s="81"/>
      <c r="M39" s="81"/>
      <c r="N39" s="106">
        <f t="shared" si="4"/>
        <v>0</v>
      </c>
    </row>
    <row r="40" spans="1:14" s="77" customFormat="1" ht="16.5" customHeight="1" x14ac:dyDescent="0.2">
      <c r="A40" s="245"/>
      <c r="B40" s="204"/>
      <c r="C40" s="230"/>
      <c r="D40" s="93" t="s">
        <v>131</v>
      </c>
      <c r="E40" s="79"/>
      <c r="F40" s="79"/>
      <c r="G40" s="79"/>
      <c r="H40" s="79"/>
      <c r="I40" s="79"/>
      <c r="J40" s="80"/>
      <c r="K40" s="79"/>
      <c r="L40" s="81"/>
      <c r="M40" s="81"/>
      <c r="N40" s="106">
        <f t="shared" si="4"/>
        <v>0</v>
      </c>
    </row>
    <row r="41" spans="1:14" s="77" customFormat="1" ht="16.5" customHeight="1" x14ac:dyDescent="0.2">
      <c r="A41" s="245"/>
      <c r="B41" s="204"/>
      <c r="C41" s="230"/>
      <c r="D41" s="93" t="s">
        <v>134</v>
      </c>
      <c r="E41" s="79"/>
      <c r="F41" s="79">
        <f>SUM(F36)</f>
        <v>10143.510000000002</v>
      </c>
      <c r="G41" s="79">
        <f t="shared" ref="G41:M41" si="19">SUM(G36)</f>
        <v>11388.190000000002</v>
      </c>
      <c r="H41" s="79">
        <f t="shared" si="19"/>
        <v>12643.990000000002</v>
      </c>
      <c r="I41" s="79">
        <f t="shared" si="19"/>
        <v>13742.140000000001</v>
      </c>
      <c r="J41" s="79">
        <f t="shared" si="19"/>
        <v>15665.62</v>
      </c>
      <c r="K41" s="79">
        <f t="shared" si="19"/>
        <v>15048.630000000001</v>
      </c>
      <c r="L41" s="79">
        <f t="shared" si="19"/>
        <v>14513.96</v>
      </c>
      <c r="M41" s="79">
        <f t="shared" si="19"/>
        <v>14815.779999999999</v>
      </c>
      <c r="N41" s="106">
        <f t="shared" si="4"/>
        <v>107961.82</v>
      </c>
    </row>
    <row r="42" spans="1:14" s="77" customFormat="1" ht="22.5" customHeight="1" x14ac:dyDescent="0.2">
      <c r="A42" s="245"/>
      <c r="B42" s="205"/>
      <c r="C42" s="230"/>
      <c r="D42" s="93" t="s">
        <v>137</v>
      </c>
      <c r="E42" s="79"/>
      <c r="F42" s="79"/>
      <c r="G42" s="79"/>
      <c r="H42" s="79"/>
      <c r="I42" s="79"/>
      <c r="J42" s="80"/>
      <c r="K42" s="79"/>
      <c r="L42" s="81"/>
      <c r="M42" s="81"/>
      <c r="N42" s="106">
        <f t="shared" si="4"/>
        <v>0</v>
      </c>
    </row>
    <row r="43" spans="1:14" s="77" customFormat="1" ht="16.5" customHeight="1" x14ac:dyDescent="0.2">
      <c r="A43" s="245"/>
      <c r="B43" s="237" t="s">
        <v>94</v>
      </c>
      <c r="C43" s="213" t="s">
        <v>135</v>
      </c>
      <c r="D43" s="76" t="s">
        <v>136</v>
      </c>
      <c r="E43" s="94">
        <f t="shared" ref="E43:E116" si="20">F43+G43+H43+I43+J43+K43+L43+M43</f>
        <v>13801.75</v>
      </c>
      <c r="F43" s="82">
        <f t="shared" ref="F43:M43" si="21">SUM(F44:F47)</f>
        <v>1426.95</v>
      </c>
      <c r="G43" s="82">
        <f t="shared" si="21"/>
        <v>1435.1</v>
      </c>
      <c r="H43" s="82">
        <f t="shared" si="21"/>
        <v>2148.4</v>
      </c>
      <c r="I43" s="82">
        <f t="shared" si="21"/>
        <v>1493.7</v>
      </c>
      <c r="J43" s="83">
        <f t="shared" si="21"/>
        <v>1590.2800000000002</v>
      </c>
      <c r="K43" s="82">
        <f t="shared" si="21"/>
        <v>2333.6999999999998</v>
      </c>
      <c r="L43" s="84">
        <f t="shared" si="21"/>
        <v>1686.81</v>
      </c>
      <c r="M43" s="84">
        <f t="shared" si="21"/>
        <v>1686.81</v>
      </c>
      <c r="N43" s="106">
        <f t="shared" si="4"/>
        <v>13801.75</v>
      </c>
    </row>
    <row r="44" spans="1:14" s="77" customFormat="1" ht="20.25" customHeight="1" x14ac:dyDescent="0.2">
      <c r="A44" s="245"/>
      <c r="B44" s="238"/>
      <c r="C44" s="214"/>
      <c r="D44" s="76" t="s">
        <v>130</v>
      </c>
      <c r="E44" s="79">
        <f t="shared" si="20"/>
        <v>0</v>
      </c>
      <c r="F44" s="82"/>
      <c r="G44" s="82"/>
      <c r="H44" s="82"/>
      <c r="I44" s="82"/>
      <c r="J44" s="83"/>
      <c r="K44" s="82"/>
      <c r="L44" s="84"/>
      <c r="M44" s="84"/>
      <c r="N44" s="106">
        <f t="shared" si="4"/>
        <v>0</v>
      </c>
    </row>
    <row r="45" spans="1:14" s="77" customFormat="1" ht="18" customHeight="1" x14ac:dyDescent="0.2">
      <c r="A45" s="245"/>
      <c r="B45" s="238"/>
      <c r="C45" s="214"/>
      <c r="D45" s="76" t="s">
        <v>131</v>
      </c>
      <c r="E45" s="79">
        <f t="shared" si="20"/>
        <v>0</v>
      </c>
      <c r="F45" s="82"/>
      <c r="G45" s="82"/>
      <c r="H45" s="82"/>
      <c r="I45" s="82"/>
      <c r="J45" s="83"/>
      <c r="K45" s="82"/>
      <c r="L45" s="84"/>
      <c r="M45" s="84"/>
      <c r="N45" s="106">
        <f t="shared" si="4"/>
        <v>0</v>
      </c>
    </row>
    <row r="46" spans="1:14" s="77" customFormat="1" ht="18" customHeight="1" x14ac:dyDescent="0.2">
      <c r="A46" s="245"/>
      <c r="B46" s="238"/>
      <c r="C46" s="214"/>
      <c r="D46" s="76" t="s">
        <v>132</v>
      </c>
      <c r="E46" s="79">
        <f t="shared" si="20"/>
        <v>13801.75</v>
      </c>
      <c r="F46" s="82">
        <f>F58+F63+F68</f>
        <v>1426.95</v>
      </c>
      <c r="G46" s="82">
        <f t="shared" ref="G46:M46" si="22">G58+G63+G68</f>
        <v>1435.1</v>
      </c>
      <c r="H46" s="82">
        <f t="shared" si="22"/>
        <v>2148.4</v>
      </c>
      <c r="I46" s="82">
        <f t="shared" si="22"/>
        <v>1493.7</v>
      </c>
      <c r="J46" s="82">
        <f t="shared" si="22"/>
        <v>1590.2800000000002</v>
      </c>
      <c r="K46" s="82">
        <f t="shared" si="22"/>
        <v>2333.6999999999998</v>
      </c>
      <c r="L46" s="82">
        <f t="shared" si="22"/>
        <v>1686.81</v>
      </c>
      <c r="M46" s="82">
        <f t="shared" si="22"/>
        <v>1686.81</v>
      </c>
      <c r="N46" s="106">
        <f t="shared" si="4"/>
        <v>13801.75</v>
      </c>
    </row>
    <row r="47" spans="1:14" s="77" customFormat="1" ht="27.2" customHeight="1" x14ac:dyDescent="0.2">
      <c r="A47" s="245"/>
      <c r="B47" s="238"/>
      <c r="C47" s="240"/>
      <c r="D47" s="76" t="s">
        <v>133</v>
      </c>
      <c r="E47" s="79">
        <f t="shared" si="20"/>
        <v>0</v>
      </c>
      <c r="F47" s="82"/>
      <c r="G47" s="82"/>
      <c r="H47" s="82"/>
      <c r="I47" s="82"/>
      <c r="J47" s="83"/>
      <c r="K47" s="82"/>
      <c r="L47" s="84"/>
      <c r="M47" s="84"/>
      <c r="N47" s="106">
        <f t="shared" si="4"/>
        <v>0</v>
      </c>
    </row>
    <row r="48" spans="1:14" s="77" customFormat="1" ht="27.2" customHeight="1" x14ac:dyDescent="0.2">
      <c r="A48" s="245"/>
      <c r="B48" s="238"/>
      <c r="C48" s="213" t="s">
        <v>129</v>
      </c>
      <c r="D48" s="76" t="s">
        <v>136</v>
      </c>
      <c r="E48" s="79"/>
      <c r="F48" s="82">
        <f>SUM(F49:F52)</f>
        <v>1426.95</v>
      </c>
      <c r="G48" s="82">
        <f t="shared" ref="G48:M48" si="23">SUM(G49:G52)</f>
        <v>1435.1</v>
      </c>
      <c r="H48" s="82">
        <f t="shared" si="23"/>
        <v>2148.4</v>
      </c>
      <c r="I48" s="82">
        <f t="shared" si="23"/>
        <v>1493.7</v>
      </c>
      <c r="J48" s="82">
        <f t="shared" si="23"/>
        <v>1590.2800000000002</v>
      </c>
      <c r="K48" s="82">
        <f t="shared" si="23"/>
        <v>2333.6999999999998</v>
      </c>
      <c r="L48" s="82">
        <f t="shared" si="23"/>
        <v>1686.81</v>
      </c>
      <c r="M48" s="82">
        <f t="shared" si="23"/>
        <v>1686.81</v>
      </c>
      <c r="N48" s="106">
        <f t="shared" si="4"/>
        <v>13801.75</v>
      </c>
    </row>
    <row r="49" spans="1:14" s="77" customFormat="1" ht="20.25" customHeight="1" x14ac:dyDescent="0.2">
      <c r="A49" s="245"/>
      <c r="B49" s="238"/>
      <c r="C49" s="214"/>
      <c r="D49" s="76" t="s">
        <v>130</v>
      </c>
      <c r="E49" s="79">
        <f t="shared" ref="E49:E52" si="24">F49+G49+H49+I49+J49+K49+L49+M49</f>
        <v>0</v>
      </c>
      <c r="F49" s="82"/>
      <c r="G49" s="82"/>
      <c r="H49" s="82"/>
      <c r="I49" s="82"/>
      <c r="J49" s="83"/>
      <c r="K49" s="82"/>
      <c r="L49" s="84"/>
      <c r="M49" s="84"/>
      <c r="N49" s="106">
        <f t="shared" si="4"/>
        <v>0</v>
      </c>
    </row>
    <row r="50" spans="1:14" s="77" customFormat="1" ht="18" customHeight="1" x14ac:dyDescent="0.2">
      <c r="A50" s="245"/>
      <c r="B50" s="238"/>
      <c r="C50" s="214"/>
      <c r="D50" s="76" t="s">
        <v>131</v>
      </c>
      <c r="E50" s="79">
        <f t="shared" si="24"/>
        <v>0</v>
      </c>
      <c r="F50" s="82"/>
      <c r="G50" s="82"/>
      <c r="H50" s="82"/>
      <c r="I50" s="82"/>
      <c r="J50" s="83"/>
      <c r="K50" s="82"/>
      <c r="L50" s="84"/>
      <c r="M50" s="84"/>
      <c r="N50" s="106">
        <f t="shared" si="4"/>
        <v>0</v>
      </c>
    </row>
    <row r="51" spans="1:14" s="77" customFormat="1" ht="18" customHeight="1" x14ac:dyDescent="0.2">
      <c r="A51" s="245"/>
      <c r="B51" s="238"/>
      <c r="C51" s="214"/>
      <c r="D51" s="76" t="s">
        <v>132</v>
      </c>
      <c r="E51" s="79">
        <f t="shared" si="24"/>
        <v>13801.75</v>
      </c>
      <c r="F51" s="82">
        <f>SUM(F46)</f>
        <v>1426.95</v>
      </c>
      <c r="G51" s="82">
        <f t="shared" ref="G51:M51" si="25">SUM(G46)</f>
        <v>1435.1</v>
      </c>
      <c r="H51" s="82">
        <f t="shared" si="25"/>
        <v>2148.4</v>
      </c>
      <c r="I51" s="82">
        <f t="shared" si="25"/>
        <v>1493.7</v>
      </c>
      <c r="J51" s="82">
        <f t="shared" si="25"/>
        <v>1590.2800000000002</v>
      </c>
      <c r="K51" s="82">
        <f t="shared" si="25"/>
        <v>2333.6999999999998</v>
      </c>
      <c r="L51" s="82">
        <f t="shared" si="25"/>
        <v>1686.81</v>
      </c>
      <c r="M51" s="82">
        <f t="shared" si="25"/>
        <v>1686.81</v>
      </c>
      <c r="N51" s="106">
        <f t="shared" si="4"/>
        <v>13801.75</v>
      </c>
    </row>
    <row r="52" spans="1:14" s="77" customFormat="1" ht="27.2" customHeight="1" x14ac:dyDescent="0.2">
      <c r="A52" s="245"/>
      <c r="B52" s="238"/>
      <c r="C52" s="214"/>
      <c r="D52" s="76" t="s">
        <v>133</v>
      </c>
      <c r="E52" s="79">
        <f t="shared" si="24"/>
        <v>0</v>
      </c>
      <c r="F52" s="82"/>
      <c r="G52" s="82"/>
      <c r="H52" s="82"/>
      <c r="I52" s="82"/>
      <c r="J52" s="83"/>
      <c r="K52" s="82"/>
      <c r="L52" s="84"/>
      <c r="M52" s="84"/>
      <c r="N52" s="106">
        <f t="shared" si="4"/>
        <v>0</v>
      </c>
    </row>
    <row r="53" spans="1:14" s="88" customFormat="1" ht="21" customHeight="1" x14ac:dyDescent="0.2">
      <c r="A53" s="241" t="s">
        <v>3</v>
      </c>
      <c r="B53" s="234" t="s">
        <v>26</v>
      </c>
      <c r="C53" s="234"/>
      <c r="D53" s="76" t="s">
        <v>136</v>
      </c>
      <c r="E53" s="79">
        <f t="shared" si="20"/>
        <v>10294.299999999999</v>
      </c>
      <c r="F53" s="85">
        <f t="shared" ref="F53:M53" si="26">SUM(F58)</f>
        <v>1139.75</v>
      </c>
      <c r="G53" s="85">
        <f t="shared" si="26"/>
        <v>1139.75</v>
      </c>
      <c r="H53" s="85">
        <f t="shared" si="26"/>
        <v>1265.3</v>
      </c>
      <c r="I53" s="85">
        <f t="shared" si="26"/>
        <v>1146.5</v>
      </c>
      <c r="J53" s="86">
        <f>SUM(J58)</f>
        <v>1220.68</v>
      </c>
      <c r="K53" s="85">
        <f t="shared" si="26"/>
        <v>1792.7</v>
      </c>
      <c r="L53" s="87">
        <f t="shared" si="26"/>
        <v>1294.81</v>
      </c>
      <c r="M53" s="87">
        <f t="shared" si="26"/>
        <v>1294.81</v>
      </c>
      <c r="N53" s="106">
        <f t="shared" si="4"/>
        <v>10294.299999999999</v>
      </c>
    </row>
    <row r="54" spans="1:14" s="88" customFormat="1" ht="14.25" hidden="1" customHeight="1" x14ac:dyDescent="0.2">
      <c r="A54" s="242"/>
      <c r="B54" s="235"/>
      <c r="C54" s="235"/>
      <c r="D54" s="76" t="s">
        <v>130</v>
      </c>
      <c r="E54" s="79">
        <f t="shared" si="20"/>
        <v>0</v>
      </c>
      <c r="F54" s="85"/>
      <c r="G54" s="85"/>
      <c r="H54" s="85"/>
      <c r="I54" s="85"/>
      <c r="J54" s="86"/>
      <c r="K54" s="85"/>
      <c r="L54" s="87"/>
      <c r="M54" s="87"/>
      <c r="N54" s="106">
        <f t="shared" si="4"/>
        <v>0</v>
      </c>
    </row>
    <row r="55" spans="1:14" s="88" customFormat="1" ht="16.350000000000001" hidden="1" customHeight="1" x14ac:dyDescent="0.2">
      <c r="A55" s="242"/>
      <c r="B55" s="235"/>
      <c r="C55" s="235"/>
      <c r="D55" s="76" t="s">
        <v>131</v>
      </c>
      <c r="E55" s="79">
        <f t="shared" si="20"/>
        <v>0</v>
      </c>
      <c r="F55" s="85"/>
      <c r="G55" s="85"/>
      <c r="H55" s="85"/>
      <c r="I55" s="85"/>
      <c r="J55" s="86"/>
      <c r="K55" s="85"/>
      <c r="L55" s="87"/>
      <c r="M55" s="87"/>
      <c r="N55" s="106">
        <f t="shared" si="4"/>
        <v>0</v>
      </c>
    </row>
    <row r="56" spans="1:14" s="77" customFormat="1" ht="27.2" customHeight="1" x14ac:dyDescent="0.2">
      <c r="A56" s="242"/>
      <c r="B56" s="235"/>
      <c r="C56" s="235"/>
      <c r="D56" s="76" t="s">
        <v>132</v>
      </c>
      <c r="E56" s="79">
        <f t="shared" si="20"/>
        <v>0</v>
      </c>
      <c r="F56" s="82"/>
      <c r="G56" s="82"/>
      <c r="H56" s="82"/>
      <c r="I56" s="82"/>
      <c r="J56" s="83"/>
      <c r="K56" s="82"/>
      <c r="L56" s="84"/>
      <c r="M56" s="84"/>
      <c r="N56" s="106">
        <f t="shared" si="4"/>
        <v>0</v>
      </c>
    </row>
    <row r="57" spans="1:14" s="77" customFormat="1" ht="27.2" customHeight="1" x14ac:dyDescent="0.2">
      <c r="A57" s="242"/>
      <c r="B57" s="235"/>
      <c r="C57" s="235"/>
      <c r="D57" s="76" t="s">
        <v>133</v>
      </c>
      <c r="E57" s="79">
        <f t="shared" si="20"/>
        <v>0</v>
      </c>
      <c r="F57" s="82"/>
      <c r="G57" s="82"/>
      <c r="H57" s="82"/>
      <c r="I57" s="82"/>
      <c r="J57" s="83"/>
      <c r="K57" s="82"/>
      <c r="L57" s="84"/>
      <c r="M57" s="84"/>
      <c r="N57" s="106">
        <f t="shared" si="4"/>
        <v>0</v>
      </c>
    </row>
    <row r="58" spans="1:14" s="77" customFormat="1" ht="27.2" customHeight="1" x14ac:dyDescent="0.2">
      <c r="A58" s="242"/>
      <c r="B58" s="235"/>
      <c r="C58" s="235"/>
      <c r="D58" s="76" t="s">
        <v>81</v>
      </c>
      <c r="E58" s="79">
        <f t="shared" si="20"/>
        <v>10294.299999999999</v>
      </c>
      <c r="F58" s="85">
        <v>1139.75</v>
      </c>
      <c r="G58" s="85">
        <v>1139.75</v>
      </c>
      <c r="H58" s="85">
        <v>1265.3</v>
      </c>
      <c r="I58" s="85">
        <v>1146.5</v>
      </c>
      <c r="J58" s="86">
        <v>1220.68</v>
      </c>
      <c r="K58" s="85">
        <v>1792.7</v>
      </c>
      <c r="L58" s="87">
        <v>1294.81</v>
      </c>
      <c r="M58" s="87">
        <v>1294.81</v>
      </c>
      <c r="N58" s="106">
        <f t="shared" si="4"/>
        <v>10294.299999999999</v>
      </c>
    </row>
    <row r="59" spans="1:14" s="77" customFormat="1" ht="27.2" customHeight="1" x14ac:dyDescent="0.2">
      <c r="A59" s="243"/>
      <c r="B59" s="236"/>
      <c r="C59" s="236"/>
      <c r="D59" s="76" t="s">
        <v>82</v>
      </c>
      <c r="E59" s="79">
        <f t="shared" si="20"/>
        <v>0</v>
      </c>
      <c r="F59" s="82"/>
      <c r="G59" s="82"/>
      <c r="H59" s="82"/>
      <c r="I59" s="82"/>
      <c r="J59" s="83"/>
      <c r="K59" s="82"/>
      <c r="L59" s="84"/>
      <c r="M59" s="84"/>
      <c r="N59" s="106">
        <f t="shared" si="4"/>
        <v>0</v>
      </c>
    </row>
    <row r="60" spans="1:14" s="88" customFormat="1" ht="16.5" customHeight="1" x14ac:dyDescent="0.2">
      <c r="A60" s="241" t="s">
        <v>4</v>
      </c>
      <c r="B60" s="234" t="s">
        <v>8</v>
      </c>
      <c r="C60" s="234"/>
      <c r="D60" s="76" t="s">
        <v>136</v>
      </c>
      <c r="E60" s="79">
        <f t="shared" si="20"/>
        <v>524.1</v>
      </c>
      <c r="F60" s="85">
        <f t="shared" ref="F60:M60" si="27">SUM(F63)</f>
        <v>0</v>
      </c>
      <c r="G60" s="85">
        <f t="shared" si="27"/>
        <v>0</v>
      </c>
      <c r="H60" s="85">
        <f t="shared" si="27"/>
        <v>519.1</v>
      </c>
      <c r="I60" s="85">
        <f t="shared" si="27"/>
        <v>1</v>
      </c>
      <c r="J60" s="86">
        <f t="shared" si="27"/>
        <v>1</v>
      </c>
      <c r="K60" s="85">
        <f t="shared" si="27"/>
        <v>1</v>
      </c>
      <c r="L60" s="87">
        <f t="shared" si="27"/>
        <v>1</v>
      </c>
      <c r="M60" s="87">
        <f t="shared" si="27"/>
        <v>1</v>
      </c>
      <c r="N60" s="106">
        <f t="shared" si="4"/>
        <v>524.1</v>
      </c>
    </row>
    <row r="61" spans="1:14" s="77" customFormat="1" ht="27.2" customHeight="1" x14ac:dyDescent="0.2">
      <c r="A61" s="242"/>
      <c r="B61" s="235"/>
      <c r="C61" s="235"/>
      <c r="D61" s="76" t="s">
        <v>130</v>
      </c>
      <c r="E61" s="79">
        <f t="shared" si="20"/>
        <v>0</v>
      </c>
      <c r="F61" s="82"/>
      <c r="G61" s="82"/>
      <c r="H61" s="82"/>
      <c r="I61" s="82"/>
      <c r="J61" s="83"/>
      <c r="K61" s="82"/>
      <c r="L61" s="84"/>
      <c r="M61" s="84"/>
      <c r="N61" s="106">
        <f t="shared" si="4"/>
        <v>0</v>
      </c>
    </row>
    <row r="62" spans="1:14" s="77" customFormat="1" ht="27.2" customHeight="1" x14ac:dyDescent="0.2">
      <c r="A62" s="242"/>
      <c r="B62" s="235"/>
      <c r="C62" s="235"/>
      <c r="D62" s="76" t="s">
        <v>131</v>
      </c>
      <c r="E62" s="79">
        <f t="shared" si="20"/>
        <v>0</v>
      </c>
      <c r="F62" s="82"/>
      <c r="G62" s="82"/>
      <c r="H62" s="82"/>
      <c r="I62" s="82"/>
      <c r="J62" s="83"/>
      <c r="K62" s="82"/>
      <c r="L62" s="84"/>
      <c r="M62" s="84"/>
      <c r="N62" s="106">
        <f t="shared" si="4"/>
        <v>0</v>
      </c>
    </row>
    <row r="63" spans="1:14" s="77" customFormat="1" ht="27.2" customHeight="1" x14ac:dyDescent="0.2">
      <c r="A63" s="242"/>
      <c r="B63" s="235"/>
      <c r="C63" s="235"/>
      <c r="D63" s="76" t="s">
        <v>132</v>
      </c>
      <c r="E63" s="79">
        <f t="shared" si="20"/>
        <v>524.1</v>
      </c>
      <c r="F63" s="85">
        <v>0</v>
      </c>
      <c r="G63" s="85">
        <v>0</v>
      </c>
      <c r="H63" s="85">
        <v>519.1</v>
      </c>
      <c r="I63" s="85">
        <v>1</v>
      </c>
      <c r="J63" s="86">
        <v>1</v>
      </c>
      <c r="K63" s="85">
        <v>1</v>
      </c>
      <c r="L63" s="87">
        <v>1</v>
      </c>
      <c r="M63" s="87">
        <v>1</v>
      </c>
      <c r="N63" s="106">
        <f t="shared" si="4"/>
        <v>524.1</v>
      </c>
    </row>
    <row r="64" spans="1:14" s="77" customFormat="1" ht="27.2" customHeight="1" x14ac:dyDescent="0.2">
      <c r="A64" s="243"/>
      <c r="B64" s="236"/>
      <c r="C64" s="236"/>
      <c r="D64" s="76" t="s">
        <v>133</v>
      </c>
      <c r="E64" s="79">
        <f t="shared" si="20"/>
        <v>0</v>
      </c>
      <c r="F64" s="82"/>
      <c r="G64" s="82"/>
      <c r="H64" s="82"/>
      <c r="I64" s="82"/>
      <c r="J64" s="83"/>
      <c r="K64" s="82"/>
      <c r="L64" s="84"/>
      <c r="M64" s="84"/>
      <c r="N64" s="106">
        <f t="shared" si="4"/>
        <v>0</v>
      </c>
    </row>
    <row r="65" spans="1:14" s="88" customFormat="1" ht="18.75" customHeight="1" x14ac:dyDescent="0.2">
      <c r="A65" s="241" t="s">
        <v>27</v>
      </c>
      <c r="B65" s="234" t="s">
        <v>28</v>
      </c>
      <c r="C65" s="234"/>
      <c r="D65" s="76" t="s">
        <v>136</v>
      </c>
      <c r="E65" s="79">
        <f t="shared" si="20"/>
        <v>2983.35</v>
      </c>
      <c r="F65" s="85">
        <f t="shared" ref="F65:M65" si="28">SUM(F68)</f>
        <v>287.2</v>
      </c>
      <c r="G65" s="85">
        <f t="shared" si="28"/>
        <v>295.35000000000002</v>
      </c>
      <c r="H65" s="85">
        <f t="shared" si="28"/>
        <v>364</v>
      </c>
      <c r="I65" s="85">
        <f t="shared" si="28"/>
        <v>346.2</v>
      </c>
      <c r="J65" s="86">
        <f t="shared" si="28"/>
        <v>368.6</v>
      </c>
      <c r="K65" s="85">
        <f t="shared" si="28"/>
        <v>540</v>
      </c>
      <c r="L65" s="87">
        <f t="shared" si="28"/>
        <v>391</v>
      </c>
      <c r="M65" s="87">
        <f t="shared" si="28"/>
        <v>391</v>
      </c>
      <c r="N65" s="106">
        <f t="shared" si="4"/>
        <v>2983.35</v>
      </c>
    </row>
    <row r="66" spans="1:14" s="77" customFormat="1" ht="27.2" customHeight="1" x14ac:dyDescent="0.2">
      <c r="A66" s="242"/>
      <c r="B66" s="235"/>
      <c r="C66" s="235"/>
      <c r="D66" s="76" t="s">
        <v>130</v>
      </c>
      <c r="E66" s="79">
        <f t="shared" si="20"/>
        <v>0</v>
      </c>
      <c r="F66" s="82"/>
      <c r="G66" s="82"/>
      <c r="H66" s="82"/>
      <c r="I66" s="82"/>
      <c r="J66" s="83"/>
      <c r="K66" s="82"/>
      <c r="L66" s="84"/>
      <c r="M66" s="84"/>
      <c r="N66" s="106">
        <f t="shared" si="4"/>
        <v>0</v>
      </c>
    </row>
    <row r="67" spans="1:14" s="77" customFormat="1" ht="27.2" customHeight="1" x14ac:dyDescent="0.2">
      <c r="A67" s="242"/>
      <c r="B67" s="235"/>
      <c r="C67" s="235"/>
      <c r="D67" s="76" t="s">
        <v>131</v>
      </c>
      <c r="E67" s="79">
        <f t="shared" si="20"/>
        <v>0</v>
      </c>
      <c r="F67" s="82"/>
      <c r="G67" s="82"/>
      <c r="H67" s="82"/>
      <c r="I67" s="82"/>
      <c r="J67" s="83"/>
      <c r="K67" s="82"/>
      <c r="L67" s="84"/>
      <c r="M67" s="84"/>
      <c r="N67" s="106">
        <f t="shared" si="4"/>
        <v>0</v>
      </c>
    </row>
    <row r="68" spans="1:14" s="77" customFormat="1" ht="27.2" customHeight="1" x14ac:dyDescent="0.2">
      <c r="A68" s="242"/>
      <c r="B68" s="235"/>
      <c r="C68" s="235"/>
      <c r="D68" s="76" t="s">
        <v>132</v>
      </c>
      <c r="E68" s="79">
        <f t="shared" si="20"/>
        <v>2983.35</v>
      </c>
      <c r="F68" s="85">
        <v>287.2</v>
      </c>
      <c r="G68" s="85">
        <v>295.35000000000002</v>
      </c>
      <c r="H68" s="85">
        <v>364</v>
      </c>
      <c r="I68" s="85">
        <v>346.2</v>
      </c>
      <c r="J68" s="86">
        <v>368.6</v>
      </c>
      <c r="K68" s="85">
        <v>540</v>
      </c>
      <c r="L68" s="87">
        <v>391</v>
      </c>
      <c r="M68" s="87">
        <v>391</v>
      </c>
      <c r="N68" s="106">
        <f t="shared" si="4"/>
        <v>2983.35</v>
      </c>
    </row>
    <row r="69" spans="1:14" s="77" customFormat="1" ht="27.2" customHeight="1" x14ac:dyDescent="0.2">
      <c r="A69" s="243"/>
      <c r="B69" s="236"/>
      <c r="C69" s="236"/>
      <c r="D69" s="76" t="s">
        <v>133</v>
      </c>
      <c r="E69" s="79">
        <f t="shared" si="20"/>
        <v>0</v>
      </c>
      <c r="F69" s="82"/>
      <c r="G69" s="82"/>
      <c r="H69" s="82"/>
      <c r="I69" s="82"/>
      <c r="J69" s="83"/>
      <c r="K69" s="82"/>
      <c r="L69" s="84"/>
      <c r="M69" s="84"/>
      <c r="N69" s="106">
        <f t="shared" si="4"/>
        <v>0</v>
      </c>
    </row>
    <row r="70" spans="1:14" s="88" customFormat="1" ht="18" customHeight="1" x14ac:dyDescent="0.2">
      <c r="A70" s="244" t="s">
        <v>10</v>
      </c>
      <c r="B70" s="237" t="s">
        <v>95</v>
      </c>
      <c r="C70" s="213" t="s">
        <v>135</v>
      </c>
      <c r="D70" s="76" t="s">
        <v>136</v>
      </c>
      <c r="E70" s="79">
        <f t="shared" si="20"/>
        <v>94160.07</v>
      </c>
      <c r="F70" s="82">
        <f t="shared" ref="F70:I70" si="29">F80+F85+F90+F95+F100+F105+F110+F115+F120+F137</f>
        <v>8716.5600000000013</v>
      </c>
      <c r="G70" s="82">
        <f t="shared" si="29"/>
        <v>9953.090000000002</v>
      </c>
      <c r="H70" s="82">
        <f t="shared" si="29"/>
        <v>10495.590000000002</v>
      </c>
      <c r="I70" s="82">
        <f t="shared" si="29"/>
        <v>12248.44</v>
      </c>
      <c r="J70" s="83">
        <f>J80+J85+J90+J95+J100+J105+J110+J115+J120+J137+J125</f>
        <v>14075.34</v>
      </c>
      <c r="K70" s="82">
        <f>K80+K85+K90+K95+K100+K105+K110+K115+K120+K137+K125</f>
        <v>12714.93</v>
      </c>
      <c r="L70" s="84">
        <f>L80+L85+L90+L95+L100+L105+L110+L115+L120+L137+L125</f>
        <v>12827.15</v>
      </c>
      <c r="M70" s="84">
        <f>M80+M85+M90+M95+M100+M105+M110+M115+M120+M137+M125</f>
        <v>13128.97</v>
      </c>
      <c r="N70" s="106">
        <f t="shared" si="4"/>
        <v>94160.07</v>
      </c>
    </row>
    <row r="71" spans="1:14" s="77" customFormat="1" ht="27.2" customHeight="1" x14ac:dyDescent="0.2">
      <c r="A71" s="245"/>
      <c r="B71" s="238"/>
      <c r="C71" s="214"/>
      <c r="D71" s="76" t="s">
        <v>130</v>
      </c>
      <c r="E71" s="79">
        <f t="shared" si="20"/>
        <v>0</v>
      </c>
      <c r="F71" s="82"/>
      <c r="G71" s="82"/>
      <c r="H71" s="82"/>
      <c r="I71" s="82"/>
      <c r="J71" s="83"/>
      <c r="K71" s="82"/>
      <c r="L71" s="84"/>
      <c r="M71" s="84"/>
      <c r="N71" s="106">
        <f t="shared" si="4"/>
        <v>0</v>
      </c>
    </row>
    <row r="72" spans="1:14" s="77" customFormat="1" ht="27.2" customHeight="1" x14ac:dyDescent="0.2">
      <c r="A72" s="245"/>
      <c r="B72" s="238"/>
      <c r="C72" s="214"/>
      <c r="D72" s="76" t="s">
        <v>131</v>
      </c>
      <c r="E72" s="79">
        <f t="shared" si="20"/>
        <v>0</v>
      </c>
      <c r="F72" s="82"/>
      <c r="G72" s="82"/>
      <c r="H72" s="82"/>
      <c r="I72" s="82"/>
      <c r="J72" s="83"/>
      <c r="K72" s="82"/>
      <c r="L72" s="84"/>
      <c r="M72" s="84"/>
      <c r="N72" s="106">
        <f t="shared" si="4"/>
        <v>0</v>
      </c>
    </row>
    <row r="73" spans="1:14" s="77" customFormat="1" ht="27.2" customHeight="1" x14ac:dyDescent="0.2">
      <c r="A73" s="245"/>
      <c r="B73" s="238"/>
      <c r="C73" s="214"/>
      <c r="D73" s="76" t="s">
        <v>132</v>
      </c>
      <c r="E73" s="79">
        <f t="shared" si="20"/>
        <v>94160.07</v>
      </c>
      <c r="F73" s="82">
        <f>F80+F85+F90+F95+F100++F105+F110+F115+F120+F137</f>
        <v>8716.5600000000013</v>
      </c>
      <c r="G73" s="82">
        <f t="shared" ref="G73:I73" si="30">G80+G85+G90+G95+G100++G105+G110+G115+G120+G137</f>
        <v>9953.090000000002</v>
      </c>
      <c r="H73" s="82">
        <f t="shared" si="30"/>
        <v>10495.590000000002</v>
      </c>
      <c r="I73" s="82">
        <f t="shared" si="30"/>
        <v>12248.44</v>
      </c>
      <c r="J73" s="83">
        <f t="shared" ref="J73:K73" si="31">J80+J85+J90+J95+J100++J105+J110+J115+J120+J137+J135</f>
        <v>14075.34</v>
      </c>
      <c r="K73" s="82">
        <f t="shared" si="31"/>
        <v>12714.93</v>
      </c>
      <c r="L73" s="84">
        <f>L80+L85+L90+L95+L100++L105+L110+L115+L120+L137+L135</f>
        <v>12827.15</v>
      </c>
      <c r="M73" s="84">
        <f>M80+M85+M90+M95+M100++M105+M110+M115+M120+M137+M135</f>
        <v>13128.97</v>
      </c>
      <c r="N73" s="106">
        <f t="shared" si="4"/>
        <v>94160.07</v>
      </c>
    </row>
    <row r="74" spans="1:14" s="77" customFormat="1" ht="27.2" customHeight="1" x14ac:dyDescent="0.2">
      <c r="A74" s="246"/>
      <c r="B74" s="238"/>
      <c r="C74" s="240"/>
      <c r="D74" s="76" t="s">
        <v>133</v>
      </c>
      <c r="E74" s="79">
        <f t="shared" si="20"/>
        <v>0</v>
      </c>
      <c r="F74" s="82"/>
      <c r="G74" s="82"/>
      <c r="H74" s="82"/>
      <c r="I74" s="82"/>
      <c r="J74" s="83"/>
      <c r="K74" s="82"/>
      <c r="L74" s="84"/>
      <c r="M74" s="84"/>
      <c r="N74" s="106">
        <f t="shared" si="4"/>
        <v>0</v>
      </c>
    </row>
    <row r="75" spans="1:14" s="77" customFormat="1" ht="21.75" customHeight="1" x14ac:dyDescent="0.2">
      <c r="A75" s="92"/>
      <c r="B75" s="238"/>
      <c r="C75" s="213" t="s">
        <v>129</v>
      </c>
      <c r="D75" s="76" t="s">
        <v>136</v>
      </c>
      <c r="E75" s="79"/>
      <c r="F75" s="82">
        <f>SUM(F78)</f>
        <v>8716.5600000000013</v>
      </c>
      <c r="G75" s="82">
        <f t="shared" ref="G75:M75" si="32">SUM(G78)</f>
        <v>9953.090000000002</v>
      </c>
      <c r="H75" s="82">
        <f t="shared" si="32"/>
        <v>10495.590000000002</v>
      </c>
      <c r="I75" s="82">
        <f t="shared" si="32"/>
        <v>12248.44</v>
      </c>
      <c r="J75" s="82">
        <f t="shared" si="32"/>
        <v>14075.34</v>
      </c>
      <c r="K75" s="82">
        <f t="shared" si="32"/>
        <v>12714.93</v>
      </c>
      <c r="L75" s="82">
        <f t="shared" si="32"/>
        <v>12827.15</v>
      </c>
      <c r="M75" s="82">
        <f t="shared" si="32"/>
        <v>13128.97</v>
      </c>
      <c r="N75" s="106">
        <f t="shared" si="4"/>
        <v>94160.07</v>
      </c>
    </row>
    <row r="76" spans="1:14" s="77" customFormat="1" ht="27.2" customHeight="1" x14ac:dyDescent="0.2">
      <c r="A76" s="92"/>
      <c r="B76" s="238"/>
      <c r="C76" s="214"/>
      <c r="D76" s="76" t="s">
        <v>130</v>
      </c>
      <c r="E76" s="79"/>
      <c r="F76" s="82"/>
      <c r="G76" s="82"/>
      <c r="H76" s="82"/>
      <c r="I76" s="82"/>
      <c r="J76" s="83"/>
      <c r="K76" s="82"/>
      <c r="L76" s="84"/>
      <c r="M76" s="84"/>
      <c r="N76" s="106">
        <f t="shared" ref="N76:N139" si="33">SUM(F76:M76)</f>
        <v>0</v>
      </c>
    </row>
    <row r="77" spans="1:14" s="77" customFormat="1" ht="27.2" customHeight="1" x14ac:dyDescent="0.2">
      <c r="A77" s="92"/>
      <c r="B77" s="238"/>
      <c r="C77" s="214"/>
      <c r="D77" s="76" t="s">
        <v>131</v>
      </c>
      <c r="E77" s="79"/>
      <c r="F77" s="82"/>
      <c r="G77" s="82"/>
      <c r="H77" s="82"/>
      <c r="I77" s="82"/>
      <c r="J77" s="83"/>
      <c r="K77" s="82"/>
      <c r="L77" s="84"/>
      <c r="M77" s="84"/>
      <c r="N77" s="106">
        <f t="shared" si="33"/>
        <v>0</v>
      </c>
    </row>
    <row r="78" spans="1:14" s="77" customFormat="1" ht="27.2" customHeight="1" x14ac:dyDescent="0.2">
      <c r="A78" s="92"/>
      <c r="B78" s="238"/>
      <c r="C78" s="214"/>
      <c r="D78" s="76" t="s">
        <v>132</v>
      </c>
      <c r="E78" s="79"/>
      <c r="F78" s="82">
        <f>SUM(F73)</f>
        <v>8716.5600000000013</v>
      </c>
      <c r="G78" s="82">
        <f t="shared" ref="G78:M78" si="34">SUM(G73)</f>
        <v>9953.090000000002</v>
      </c>
      <c r="H78" s="82">
        <f t="shared" si="34"/>
        <v>10495.590000000002</v>
      </c>
      <c r="I78" s="82">
        <f t="shared" si="34"/>
        <v>12248.44</v>
      </c>
      <c r="J78" s="82">
        <f t="shared" si="34"/>
        <v>14075.34</v>
      </c>
      <c r="K78" s="82">
        <f t="shared" si="34"/>
        <v>12714.93</v>
      </c>
      <c r="L78" s="82">
        <f t="shared" si="34"/>
        <v>12827.15</v>
      </c>
      <c r="M78" s="82">
        <f t="shared" si="34"/>
        <v>13128.97</v>
      </c>
      <c r="N78" s="106">
        <f t="shared" si="33"/>
        <v>94160.07</v>
      </c>
    </row>
    <row r="79" spans="1:14" s="77" customFormat="1" ht="27.2" customHeight="1" x14ac:dyDescent="0.2">
      <c r="A79" s="92"/>
      <c r="B79" s="239"/>
      <c r="C79" s="214"/>
      <c r="D79" s="76" t="s">
        <v>133</v>
      </c>
      <c r="E79" s="79"/>
      <c r="F79" s="82"/>
      <c r="G79" s="82"/>
      <c r="H79" s="82"/>
      <c r="I79" s="82"/>
      <c r="J79" s="83"/>
      <c r="K79" s="82"/>
      <c r="L79" s="84"/>
      <c r="M79" s="84"/>
      <c r="N79" s="106">
        <f t="shared" si="33"/>
        <v>0</v>
      </c>
    </row>
    <row r="80" spans="1:14" s="88" customFormat="1" ht="15" customHeight="1" x14ac:dyDescent="0.2">
      <c r="A80" s="241" t="s">
        <v>11</v>
      </c>
      <c r="B80" s="234" t="s">
        <v>26</v>
      </c>
      <c r="C80" s="234"/>
      <c r="D80" s="76" t="s">
        <v>136</v>
      </c>
      <c r="E80" s="79">
        <f t="shared" si="20"/>
        <v>57316.270000000004</v>
      </c>
      <c r="F80" s="85">
        <f t="shared" ref="F80:M80" si="35">SUM(F83)</f>
        <v>5169.07</v>
      </c>
      <c r="G80" s="85">
        <f t="shared" si="35"/>
        <v>5970.6</v>
      </c>
      <c r="H80" s="85">
        <f t="shared" si="35"/>
        <v>6238.6</v>
      </c>
      <c r="I80" s="85">
        <f t="shared" si="35"/>
        <v>6970</v>
      </c>
      <c r="J80" s="85">
        <f t="shared" si="35"/>
        <v>7782</v>
      </c>
      <c r="K80" s="85">
        <f t="shared" si="35"/>
        <v>8602</v>
      </c>
      <c r="L80" s="87">
        <f t="shared" si="35"/>
        <v>8292</v>
      </c>
      <c r="M80" s="87">
        <f t="shared" si="35"/>
        <v>8292</v>
      </c>
      <c r="N80" s="106">
        <f t="shared" si="33"/>
        <v>57316.270000000004</v>
      </c>
    </row>
    <row r="81" spans="1:19" s="77" customFormat="1" ht="27.2" customHeight="1" x14ac:dyDescent="0.2">
      <c r="A81" s="242"/>
      <c r="B81" s="235"/>
      <c r="C81" s="235"/>
      <c r="D81" s="76" t="s">
        <v>130</v>
      </c>
      <c r="E81" s="79">
        <f t="shared" si="20"/>
        <v>0</v>
      </c>
      <c r="F81" s="82"/>
      <c r="G81" s="82"/>
      <c r="H81" s="82"/>
      <c r="I81" s="82"/>
      <c r="J81" s="83"/>
      <c r="K81" s="82"/>
      <c r="L81" s="84"/>
      <c r="M81" s="84"/>
      <c r="N81" s="106">
        <f t="shared" si="33"/>
        <v>0</v>
      </c>
    </row>
    <row r="82" spans="1:19" s="77" customFormat="1" ht="27.2" customHeight="1" x14ac:dyDescent="0.2">
      <c r="A82" s="242"/>
      <c r="B82" s="235"/>
      <c r="C82" s="235"/>
      <c r="D82" s="76" t="s">
        <v>131</v>
      </c>
      <c r="E82" s="79">
        <f t="shared" si="20"/>
        <v>0</v>
      </c>
      <c r="F82" s="82"/>
      <c r="G82" s="82"/>
      <c r="H82" s="82"/>
      <c r="I82" s="82"/>
      <c r="J82" s="83"/>
      <c r="K82" s="82"/>
      <c r="L82" s="84"/>
      <c r="M82" s="84"/>
      <c r="N82" s="106">
        <f t="shared" si="33"/>
        <v>0</v>
      </c>
    </row>
    <row r="83" spans="1:19" s="77" customFormat="1" ht="27.2" customHeight="1" x14ac:dyDescent="0.2">
      <c r="A83" s="242"/>
      <c r="B83" s="235"/>
      <c r="C83" s="235"/>
      <c r="D83" s="76" t="s">
        <v>132</v>
      </c>
      <c r="E83" s="79">
        <f t="shared" si="20"/>
        <v>57316.270000000004</v>
      </c>
      <c r="F83" s="85">
        <v>5169.07</v>
      </c>
      <c r="G83" s="85">
        <v>5970.6</v>
      </c>
      <c r="H83" s="85">
        <v>6238.6</v>
      </c>
      <c r="I83" s="85">
        <v>6970</v>
      </c>
      <c r="J83" s="86">
        <v>7782</v>
      </c>
      <c r="K83" s="85">
        <v>8602</v>
      </c>
      <c r="L83" s="87">
        <v>8292</v>
      </c>
      <c r="M83" s="87">
        <v>8292</v>
      </c>
      <c r="N83" s="106">
        <f t="shared" si="33"/>
        <v>57316.270000000004</v>
      </c>
    </row>
    <row r="84" spans="1:19" s="77" customFormat="1" ht="27.2" customHeight="1" x14ac:dyDescent="0.2">
      <c r="A84" s="243"/>
      <c r="B84" s="236"/>
      <c r="C84" s="236"/>
      <c r="D84" s="76" t="s">
        <v>133</v>
      </c>
      <c r="E84" s="79">
        <f t="shared" si="20"/>
        <v>0</v>
      </c>
      <c r="F84" s="82"/>
      <c r="G84" s="82"/>
      <c r="H84" s="82"/>
      <c r="I84" s="82"/>
      <c r="J84" s="83"/>
      <c r="K84" s="82"/>
      <c r="L84" s="84"/>
      <c r="M84" s="84"/>
      <c r="N84" s="106">
        <f t="shared" si="33"/>
        <v>0</v>
      </c>
    </row>
    <row r="85" spans="1:19" s="65" customFormat="1" ht="18" customHeight="1" x14ac:dyDescent="0.2">
      <c r="A85" s="241" t="s">
        <v>12</v>
      </c>
      <c r="B85" s="234" t="s">
        <v>8</v>
      </c>
      <c r="C85" s="234"/>
      <c r="D85" s="76" t="s">
        <v>136</v>
      </c>
      <c r="E85" s="79">
        <f t="shared" si="20"/>
        <v>235.8</v>
      </c>
      <c r="F85" s="85">
        <f t="shared" ref="F85:M85" si="36">SUM(F88)</f>
        <v>20.8</v>
      </c>
      <c r="G85" s="85">
        <f t="shared" si="36"/>
        <v>30</v>
      </c>
      <c r="H85" s="85">
        <f t="shared" si="36"/>
        <v>30</v>
      </c>
      <c r="I85" s="85">
        <f t="shared" si="36"/>
        <v>31</v>
      </c>
      <c r="J85" s="86">
        <f t="shared" si="36"/>
        <v>31</v>
      </c>
      <c r="K85" s="85">
        <f t="shared" si="36"/>
        <v>31</v>
      </c>
      <c r="L85" s="87">
        <f t="shared" si="36"/>
        <v>31</v>
      </c>
      <c r="M85" s="87">
        <f t="shared" si="36"/>
        <v>31</v>
      </c>
      <c r="N85" s="106">
        <f t="shared" si="33"/>
        <v>235.8</v>
      </c>
      <c r="O85" s="77"/>
      <c r="P85" s="77"/>
      <c r="Q85" s="77"/>
      <c r="R85" s="77"/>
      <c r="S85" s="77"/>
    </row>
    <row r="86" spans="1:19" s="77" customFormat="1" ht="27.2" customHeight="1" x14ac:dyDescent="0.2">
      <c r="A86" s="242"/>
      <c r="B86" s="235"/>
      <c r="C86" s="235"/>
      <c r="D86" s="76" t="s">
        <v>130</v>
      </c>
      <c r="E86" s="79">
        <f t="shared" si="20"/>
        <v>0</v>
      </c>
      <c r="F86" s="82"/>
      <c r="G86" s="82"/>
      <c r="H86" s="82"/>
      <c r="I86" s="82"/>
      <c r="J86" s="83"/>
      <c r="K86" s="82"/>
      <c r="L86" s="84"/>
      <c r="M86" s="84"/>
      <c r="N86" s="106">
        <f t="shared" si="33"/>
        <v>0</v>
      </c>
    </row>
    <row r="87" spans="1:19" s="77" customFormat="1" ht="27.2" customHeight="1" x14ac:dyDescent="0.2">
      <c r="A87" s="242"/>
      <c r="B87" s="235"/>
      <c r="C87" s="235"/>
      <c r="D87" s="76" t="s">
        <v>131</v>
      </c>
      <c r="E87" s="79">
        <f t="shared" si="20"/>
        <v>0</v>
      </c>
      <c r="F87" s="82"/>
      <c r="G87" s="82"/>
      <c r="H87" s="82"/>
      <c r="I87" s="82"/>
      <c r="J87" s="83"/>
      <c r="K87" s="82"/>
      <c r="L87" s="84"/>
      <c r="M87" s="84"/>
      <c r="N87" s="106">
        <f t="shared" si="33"/>
        <v>0</v>
      </c>
    </row>
    <row r="88" spans="1:19" s="77" customFormat="1" ht="27.2" customHeight="1" x14ac:dyDescent="0.2">
      <c r="A88" s="242"/>
      <c r="B88" s="235"/>
      <c r="C88" s="235"/>
      <c r="D88" s="76" t="s">
        <v>132</v>
      </c>
      <c r="E88" s="79">
        <f t="shared" si="20"/>
        <v>235.8</v>
      </c>
      <c r="F88" s="85">
        <v>20.8</v>
      </c>
      <c r="G88" s="85">
        <v>30</v>
      </c>
      <c r="H88" s="85">
        <v>30</v>
      </c>
      <c r="I88" s="85">
        <v>31</v>
      </c>
      <c r="J88" s="86">
        <v>31</v>
      </c>
      <c r="K88" s="85">
        <v>31</v>
      </c>
      <c r="L88" s="87">
        <v>31</v>
      </c>
      <c r="M88" s="87">
        <v>31</v>
      </c>
      <c r="N88" s="106">
        <f t="shared" si="33"/>
        <v>235.8</v>
      </c>
    </row>
    <row r="89" spans="1:19" s="77" customFormat="1" ht="27.2" customHeight="1" x14ac:dyDescent="0.2">
      <c r="A89" s="243"/>
      <c r="B89" s="236"/>
      <c r="C89" s="236"/>
      <c r="D89" s="76" t="s">
        <v>133</v>
      </c>
      <c r="E89" s="79">
        <f t="shared" si="20"/>
        <v>0</v>
      </c>
      <c r="F89" s="82"/>
      <c r="G89" s="82"/>
      <c r="H89" s="82"/>
      <c r="I89" s="82"/>
      <c r="J89" s="83"/>
      <c r="K89" s="82"/>
      <c r="L89" s="84"/>
      <c r="M89" s="84"/>
      <c r="N89" s="106">
        <f t="shared" si="33"/>
        <v>0</v>
      </c>
    </row>
    <row r="90" spans="1:19" s="65" customFormat="1" ht="18" customHeight="1" x14ac:dyDescent="0.2">
      <c r="A90" s="241" t="s">
        <v>14</v>
      </c>
      <c r="B90" s="234" t="s">
        <v>28</v>
      </c>
      <c r="C90" s="234"/>
      <c r="D90" s="76" t="s">
        <v>136</v>
      </c>
      <c r="E90" s="79">
        <f t="shared" si="20"/>
        <v>16116.5</v>
      </c>
      <c r="F90" s="85">
        <f t="shared" ref="F90:M90" si="37">SUM(F93)</f>
        <v>1539</v>
      </c>
      <c r="G90" s="85">
        <f t="shared" si="37"/>
        <v>1798.5</v>
      </c>
      <c r="H90" s="85">
        <f t="shared" si="37"/>
        <v>1898</v>
      </c>
      <c r="I90" s="85">
        <f t="shared" si="37"/>
        <v>2287</v>
      </c>
      <c r="J90" s="86">
        <f t="shared" si="37"/>
        <v>2273</v>
      </c>
      <c r="K90" s="85">
        <f t="shared" si="37"/>
        <v>2107</v>
      </c>
      <c r="L90" s="87">
        <f t="shared" si="37"/>
        <v>2107</v>
      </c>
      <c r="M90" s="87">
        <f t="shared" si="37"/>
        <v>2107</v>
      </c>
      <c r="N90" s="106">
        <f t="shared" si="33"/>
        <v>16116.5</v>
      </c>
      <c r="O90" s="77"/>
      <c r="P90" s="77"/>
      <c r="Q90" s="77"/>
      <c r="R90" s="77"/>
      <c r="S90" s="77"/>
    </row>
    <row r="91" spans="1:19" s="77" customFormat="1" ht="27.2" customHeight="1" x14ac:dyDescent="0.2">
      <c r="A91" s="242"/>
      <c r="B91" s="235"/>
      <c r="C91" s="235"/>
      <c r="D91" s="76" t="s">
        <v>130</v>
      </c>
      <c r="E91" s="79">
        <f t="shared" si="20"/>
        <v>0</v>
      </c>
      <c r="F91" s="82"/>
      <c r="G91" s="82"/>
      <c r="H91" s="82"/>
      <c r="I91" s="82"/>
      <c r="J91" s="83"/>
      <c r="K91" s="82"/>
      <c r="L91" s="84"/>
      <c r="M91" s="84"/>
      <c r="N91" s="106">
        <f t="shared" si="33"/>
        <v>0</v>
      </c>
    </row>
    <row r="92" spans="1:19" s="77" customFormat="1" ht="27.2" customHeight="1" x14ac:dyDescent="0.2">
      <c r="A92" s="242"/>
      <c r="B92" s="235"/>
      <c r="C92" s="235"/>
      <c r="D92" s="76" t="s">
        <v>131</v>
      </c>
      <c r="E92" s="79">
        <f t="shared" si="20"/>
        <v>0</v>
      </c>
      <c r="F92" s="82"/>
      <c r="G92" s="82"/>
      <c r="H92" s="82"/>
      <c r="I92" s="82"/>
      <c r="J92" s="83"/>
      <c r="K92" s="82"/>
      <c r="L92" s="84"/>
      <c r="M92" s="84"/>
      <c r="N92" s="106">
        <f t="shared" si="33"/>
        <v>0</v>
      </c>
    </row>
    <row r="93" spans="1:19" s="77" customFormat="1" ht="27.2" customHeight="1" x14ac:dyDescent="0.2">
      <c r="A93" s="242"/>
      <c r="B93" s="235"/>
      <c r="C93" s="235"/>
      <c r="D93" s="76" t="s">
        <v>132</v>
      </c>
      <c r="E93" s="79">
        <f t="shared" si="20"/>
        <v>16116.5</v>
      </c>
      <c r="F93" s="85">
        <v>1539</v>
      </c>
      <c r="G93" s="85">
        <v>1798.5</v>
      </c>
      <c r="H93" s="85">
        <v>1898</v>
      </c>
      <c r="I93" s="85">
        <v>2287</v>
      </c>
      <c r="J93" s="86">
        <v>2273</v>
      </c>
      <c r="K93" s="85">
        <v>2107</v>
      </c>
      <c r="L93" s="87">
        <v>2107</v>
      </c>
      <c r="M93" s="87">
        <v>2107</v>
      </c>
      <c r="N93" s="106">
        <f t="shared" si="33"/>
        <v>16116.5</v>
      </c>
    </row>
    <row r="94" spans="1:19" s="77" customFormat="1" ht="27.2" customHeight="1" x14ac:dyDescent="0.2">
      <c r="A94" s="243"/>
      <c r="B94" s="236"/>
      <c r="C94" s="236"/>
      <c r="D94" s="76" t="s">
        <v>133</v>
      </c>
      <c r="E94" s="79">
        <f t="shared" si="20"/>
        <v>0</v>
      </c>
      <c r="F94" s="82"/>
      <c r="G94" s="82"/>
      <c r="H94" s="82"/>
      <c r="I94" s="82"/>
      <c r="J94" s="83"/>
      <c r="K94" s="82"/>
      <c r="L94" s="84"/>
      <c r="M94" s="84"/>
      <c r="N94" s="106">
        <f t="shared" si="33"/>
        <v>0</v>
      </c>
    </row>
    <row r="95" spans="1:19" s="65" customFormat="1" ht="18" customHeight="1" x14ac:dyDescent="0.2">
      <c r="A95" s="241" t="s">
        <v>16</v>
      </c>
      <c r="B95" s="234" t="s">
        <v>13</v>
      </c>
      <c r="C95" s="234"/>
      <c r="D95" s="76" t="s">
        <v>136</v>
      </c>
      <c r="E95" s="79">
        <f t="shared" si="20"/>
        <v>716.2</v>
      </c>
      <c r="F95" s="85">
        <f t="shared" ref="F95:M95" si="38">SUM(F98)</f>
        <v>171.1</v>
      </c>
      <c r="G95" s="85">
        <f t="shared" si="38"/>
        <v>205</v>
      </c>
      <c r="H95" s="85">
        <f t="shared" si="38"/>
        <v>215.1</v>
      </c>
      <c r="I95" s="85">
        <f t="shared" si="38"/>
        <v>0</v>
      </c>
      <c r="J95" s="86">
        <f t="shared" si="38"/>
        <v>125</v>
      </c>
      <c r="K95" s="85">
        <f t="shared" si="38"/>
        <v>0</v>
      </c>
      <c r="L95" s="87">
        <f t="shared" si="38"/>
        <v>0</v>
      </c>
      <c r="M95" s="87">
        <f t="shared" si="38"/>
        <v>0</v>
      </c>
      <c r="N95" s="106">
        <f t="shared" si="33"/>
        <v>716.2</v>
      </c>
      <c r="O95" s="77"/>
      <c r="P95" s="77"/>
      <c r="Q95" s="77"/>
      <c r="R95" s="77"/>
      <c r="S95" s="77"/>
    </row>
    <row r="96" spans="1:19" s="77" customFormat="1" ht="27.2" customHeight="1" x14ac:dyDescent="0.2">
      <c r="A96" s="242"/>
      <c r="B96" s="235"/>
      <c r="C96" s="235"/>
      <c r="D96" s="76" t="s">
        <v>130</v>
      </c>
      <c r="E96" s="79">
        <f t="shared" si="20"/>
        <v>0</v>
      </c>
      <c r="F96" s="82"/>
      <c r="G96" s="82"/>
      <c r="H96" s="82"/>
      <c r="I96" s="82"/>
      <c r="J96" s="83"/>
      <c r="K96" s="82"/>
      <c r="L96" s="84"/>
      <c r="M96" s="84"/>
      <c r="N96" s="106">
        <f t="shared" si="33"/>
        <v>0</v>
      </c>
    </row>
    <row r="97" spans="1:19" s="77" customFormat="1" ht="27.2" customHeight="1" x14ac:dyDescent="0.2">
      <c r="A97" s="242"/>
      <c r="B97" s="235"/>
      <c r="C97" s="235"/>
      <c r="D97" s="76" t="s">
        <v>131</v>
      </c>
      <c r="E97" s="79">
        <f t="shared" si="20"/>
        <v>0</v>
      </c>
      <c r="F97" s="82"/>
      <c r="G97" s="82"/>
      <c r="H97" s="82"/>
      <c r="I97" s="82"/>
      <c r="J97" s="83"/>
      <c r="K97" s="82"/>
      <c r="L97" s="84"/>
      <c r="M97" s="84"/>
      <c r="N97" s="106">
        <f t="shared" si="33"/>
        <v>0</v>
      </c>
    </row>
    <row r="98" spans="1:19" s="77" customFormat="1" ht="27.2" customHeight="1" x14ac:dyDescent="0.2">
      <c r="A98" s="242"/>
      <c r="B98" s="235"/>
      <c r="C98" s="235"/>
      <c r="D98" s="76" t="s">
        <v>132</v>
      </c>
      <c r="E98" s="79">
        <f t="shared" si="20"/>
        <v>716.2</v>
      </c>
      <c r="F98" s="85">
        <v>171.1</v>
      </c>
      <c r="G98" s="85">
        <v>205</v>
      </c>
      <c r="H98" s="85">
        <v>215.1</v>
      </c>
      <c r="I98" s="85">
        <v>0</v>
      </c>
      <c r="J98" s="86">
        <v>125</v>
      </c>
      <c r="K98" s="85">
        <v>0</v>
      </c>
      <c r="L98" s="87">
        <v>0</v>
      </c>
      <c r="M98" s="87">
        <v>0</v>
      </c>
      <c r="N98" s="106">
        <f t="shared" si="33"/>
        <v>716.2</v>
      </c>
    </row>
    <row r="99" spans="1:19" s="77" customFormat="1" ht="27.2" customHeight="1" x14ac:dyDescent="0.2">
      <c r="A99" s="243"/>
      <c r="B99" s="236"/>
      <c r="C99" s="236"/>
      <c r="D99" s="76" t="s">
        <v>133</v>
      </c>
      <c r="E99" s="79">
        <f t="shared" si="20"/>
        <v>0</v>
      </c>
      <c r="F99" s="82"/>
      <c r="G99" s="82"/>
      <c r="H99" s="82"/>
      <c r="I99" s="82"/>
      <c r="J99" s="83"/>
      <c r="K99" s="82"/>
      <c r="L99" s="84"/>
      <c r="M99" s="84"/>
      <c r="N99" s="106">
        <f t="shared" si="33"/>
        <v>0</v>
      </c>
    </row>
    <row r="100" spans="1:19" s="65" customFormat="1" ht="20.25" customHeight="1" x14ac:dyDescent="0.2">
      <c r="A100" s="241" t="s">
        <v>17</v>
      </c>
      <c r="B100" s="234" t="s">
        <v>15</v>
      </c>
      <c r="C100" s="234"/>
      <c r="D100" s="76" t="s">
        <v>136</v>
      </c>
      <c r="E100" s="79">
        <f t="shared" si="20"/>
        <v>14302.179999999998</v>
      </c>
      <c r="F100" s="85">
        <f t="shared" ref="F100:M100" si="39">SUM(F103)</f>
        <v>1184.3</v>
      </c>
      <c r="G100" s="85">
        <f t="shared" si="39"/>
        <v>1420.7</v>
      </c>
      <c r="H100" s="85">
        <f t="shared" si="39"/>
        <v>1708.7</v>
      </c>
      <c r="I100" s="85">
        <f t="shared" si="39"/>
        <v>2359.6999999999998</v>
      </c>
      <c r="J100" s="86">
        <f t="shared" si="39"/>
        <v>3189.47</v>
      </c>
      <c r="K100" s="86">
        <f t="shared" si="39"/>
        <v>1488.35</v>
      </c>
      <c r="L100" s="86">
        <f t="shared" si="39"/>
        <v>1324.57</v>
      </c>
      <c r="M100" s="86">
        <f t="shared" si="39"/>
        <v>1626.39</v>
      </c>
      <c r="N100" s="106">
        <f t="shared" si="33"/>
        <v>14302.179999999998</v>
      </c>
      <c r="O100" s="77"/>
      <c r="P100" s="77"/>
      <c r="Q100" s="77"/>
      <c r="R100" s="77"/>
      <c r="S100" s="77"/>
    </row>
    <row r="101" spans="1:19" s="77" customFormat="1" ht="27.2" customHeight="1" x14ac:dyDescent="0.2">
      <c r="A101" s="242"/>
      <c r="B101" s="235"/>
      <c r="C101" s="235"/>
      <c r="D101" s="76" t="s">
        <v>130</v>
      </c>
      <c r="E101" s="79">
        <f t="shared" si="20"/>
        <v>0</v>
      </c>
      <c r="F101" s="82"/>
      <c r="G101" s="82"/>
      <c r="H101" s="82"/>
      <c r="I101" s="82"/>
      <c r="J101" s="83"/>
      <c r="K101" s="82"/>
      <c r="L101" s="84"/>
      <c r="M101" s="84"/>
      <c r="N101" s="106">
        <f t="shared" si="33"/>
        <v>0</v>
      </c>
    </row>
    <row r="102" spans="1:19" s="77" customFormat="1" ht="27.2" customHeight="1" x14ac:dyDescent="0.2">
      <c r="A102" s="242"/>
      <c r="B102" s="235"/>
      <c r="C102" s="235"/>
      <c r="D102" s="76" t="s">
        <v>131</v>
      </c>
      <c r="E102" s="79">
        <f t="shared" si="20"/>
        <v>0</v>
      </c>
      <c r="F102" s="82"/>
      <c r="G102" s="82"/>
      <c r="H102" s="82"/>
      <c r="I102" s="82"/>
      <c r="J102" s="83"/>
      <c r="K102" s="82"/>
      <c r="L102" s="84"/>
      <c r="M102" s="84"/>
      <c r="N102" s="106">
        <f t="shared" si="33"/>
        <v>0</v>
      </c>
    </row>
    <row r="103" spans="1:19" s="77" customFormat="1" ht="27.2" customHeight="1" x14ac:dyDescent="0.2">
      <c r="A103" s="242"/>
      <c r="B103" s="235"/>
      <c r="C103" s="235"/>
      <c r="D103" s="76" t="s">
        <v>132</v>
      </c>
      <c r="E103" s="79">
        <f t="shared" si="20"/>
        <v>14302.179999999998</v>
      </c>
      <c r="F103" s="85">
        <v>1184.3</v>
      </c>
      <c r="G103" s="85">
        <v>1420.7</v>
      </c>
      <c r="H103" s="85">
        <v>1708.7</v>
      </c>
      <c r="I103" s="85">
        <v>2359.6999999999998</v>
      </c>
      <c r="J103" s="86">
        <v>3189.47</v>
      </c>
      <c r="K103" s="85">
        <v>1488.35</v>
      </c>
      <c r="L103" s="87">
        <v>1324.57</v>
      </c>
      <c r="M103" s="87">
        <v>1626.39</v>
      </c>
      <c r="N103" s="106">
        <f t="shared" si="33"/>
        <v>14302.179999999998</v>
      </c>
    </row>
    <row r="104" spans="1:19" s="77" customFormat="1" ht="27.2" customHeight="1" x14ac:dyDescent="0.2">
      <c r="A104" s="243"/>
      <c r="B104" s="236"/>
      <c r="C104" s="236"/>
      <c r="D104" s="76" t="s">
        <v>133</v>
      </c>
      <c r="E104" s="79">
        <f t="shared" si="20"/>
        <v>0</v>
      </c>
      <c r="F104" s="82"/>
      <c r="G104" s="82"/>
      <c r="H104" s="82"/>
      <c r="I104" s="82"/>
      <c r="J104" s="83"/>
      <c r="K104" s="82"/>
      <c r="L104" s="84"/>
      <c r="M104" s="84"/>
      <c r="N104" s="106">
        <f t="shared" si="33"/>
        <v>0</v>
      </c>
    </row>
    <row r="105" spans="1:19" s="65" customFormat="1" ht="12" x14ac:dyDescent="0.2">
      <c r="A105" s="241" t="s">
        <v>21</v>
      </c>
      <c r="B105" s="234" t="s">
        <v>29</v>
      </c>
      <c r="C105" s="234"/>
      <c r="D105" s="76" t="s">
        <v>136</v>
      </c>
      <c r="E105" s="79">
        <f t="shared" si="20"/>
        <v>102.56</v>
      </c>
      <c r="F105" s="85">
        <f t="shared" ref="F105:L105" si="40">SUM(F108)</f>
        <v>0</v>
      </c>
      <c r="G105" s="85">
        <f t="shared" si="40"/>
        <v>63.2</v>
      </c>
      <c r="H105" s="85">
        <f t="shared" si="40"/>
        <v>0</v>
      </c>
      <c r="I105" s="85">
        <f t="shared" si="40"/>
        <v>21.86</v>
      </c>
      <c r="J105" s="86">
        <f t="shared" si="40"/>
        <v>17.5</v>
      </c>
      <c r="K105" s="85">
        <f t="shared" si="40"/>
        <v>0</v>
      </c>
      <c r="L105" s="87">
        <f t="shared" si="40"/>
        <v>0</v>
      </c>
      <c r="M105" s="87">
        <f t="shared" ref="M105" si="41">SUM(M108)</f>
        <v>0</v>
      </c>
      <c r="N105" s="106">
        <f t="shared" si="33"/>
        <v>102.56</v>
      </c>
      <c r="O105" s="77"/>
      <c r="P105" s="77"/>
      <c r="Q105" s="77"/>
      <c r="R105" s="77"/>
      <c r="S105" s="77"/>
    </row>
    <row r="106" spans="1:19" s="77" customFormat="1" ht="27.2" customHeight="1" x14ac:dyDescent="0.2">
      <c r="A106" s="242"/>
      <c r="B106" s="235"/>
      <c r="C106" s="235"/>
      <c r="D106" s="76" t="s">
        <v>130</v>
      </c>
      <c r="E106" s="79">
        <f t="shared" si="20"/>
        <v>0</v>
      </c>
      <c r="F106" s="82"/>
      <c r="G106" s="82"/>
      <c r="H106" s="82"/>
      <c r="I106" s="82"/>
      <c r="J106" s="83"/>
      <c r="K106" s="82"/>
      <c r="L106" s="84"/>
      <c r="M106" s="84"/>
      <c r="N106" s="106">
        <f t="shared" si="33"/>
        <v>0</v>
      </c>
    </row>
    <row r="107" spans="1:19" s="77" customFormat="1" ht="27.2" customHeight="1" x14ac:dyDescent="0.2">
      <c r="A107" s="242"/>
      <c r="B107" s="235"/>
      <c r="C107" s="235"/>
      <c r="D107" s="76" t="s">
        <v>131</v>
      </c>
      <c r="E107" s="79">
        <f t="shared" si="20"/>
        <v>0</v>
      </c>
      <c r="F107" s="82"/>
      <c r="G107" s="82"/>
      <c r="H107" s="82"/>
      <c r="I107" s="82"/>
      <c r="J107" s="83"/>
      <c r="K107" s="82"/>
      <c r="L107" s="84"/>
      <c r="M107" s="84"/>
      <c r="N107" s="106">
        <f t="shared" si="33"/>
        <v>0</v>
      </c>
    </row>
    <row r="108" spans="1:19" s="77" customFormat="1" ht="27.2" customHeight="1" x14ac:dyDescent="0.2">
      <c r="A108" s="242"/>
      <c r="B108" s="235"/>
      <c r="C108" s="235"/>
      <c r="D108" s="76" t="s">
        <v>132</v>
      </c>
      <c r="E108" s="79">
        <f t="shared" si="20"/>
        <v>102.56</v>
      </c>
      <c r="F108" s="85">
        <v>0</v>
      </c>
      <c r="G108" s="85">
        <v>63.2</v>
      </c>
      <c r="H108" s="85">
        <v>0</v>
      </c>
      <c r="I108" s="85">
        <v>21.86</v>
      </c>
      <c r="J108" s="86">
        <v>17.5</v>
      </c>
      <c r="K108" s="85">
        <v>0</v>
      </c>
      <c r="L108" s="87">
        <v>0</v>
      </c>
      <c r="M108" s="87">
        <v>0</v>
      </c>
      <c r="N108" s="106">
        <f t="shared" si="33"/>
        <v>102.56</v>
      </c>
    </row>
    <row r="109" spans="1:19" s="77" customFormat="1" ht="27.2" customHeight="1" x14ac:dyDescent="0.2">
      <c r="A109" s="243"/>
      <c r="B109" s="236"/>
      <c r="C109" s="236"/>
      <c r="D109" s="76" t="s">
        <v>133</v>
      </c>
      <c r="E109" s="79">
        <f t="shared" si="20"/>
        <v>0</v>
      </c>
      <c r="F109" s="82"/>
      <c r="G109" s="82"/>
      <c r="H109" s="82"/>
      <c r="I109" s="82"/>
      <c r="J109" s="83"/>
      <c r="K109" s="82"/>
      <c r="L109" s="84"/>
      <c r="M109" s="84"/>
      <c r="N109" s="106">
        <f t="shared" si="33"/>
        <v>0</v>
      </c>
    </row>
    <row r="110" spans="1:19" s="65" customFormat="1" ht="12" x14ac:dyDescent="0.2">
      <c r="A110" s="241" t="s">
        <v>22</v>
      </c>
      <c r="B110" s="234" t="s">
        <v>19</v>
      </c>
      <c r="C110" s="234"/>
      <c r="D110" s="76" t="s">
        <v>136</v>
      </c>
      <c r="E110" s="79">
        <f t="shared" si="20"/>
        <v>2085.64</v>
      </c>
      <c r="F110" s="85">
        <f t="shared" ref="F110:M110" si="42">SUM(F113)</f>
        <v>84</v>
      </c>
      <c r="G110" s="85">
        <f t="shared" si="42"/>
        <v>89.6</v>
      </c>
      <c r="H110" s="85">
        <f t="shared" si="42"/>
        <v>49.7</v>
      </c>
      <c r="I110" s="85">
        <f t="shared" si="42"/>
        <v>246.14</v>
      </c>
      <c r="J110" s="86">
        <f t="shared" si="42"/>
        <v>210.2</v>
      </c>
      <c r="K110" s="85">
        <f t="shared" si="42"/>
        <v>138</v>
      </c>
      <c r="L110" s="87">
        <f t="shared" si="42"/>
        <v>634</v>
      </c>
      <c r="M110" s="87">
        <f t="shared" si="42"/>
        <v>634</v>
      </c>
      <c r="N110" s="106">
        <f t="shared" si="33"/>
        <v>2085.64</v>
      </c>
      <c r="O110" s="77"/>
      <c r="P110" s="77"/>
      <c r="Q110" s="77"/>
      <c r="R110" s="77"/>
      <c r="S110" s="77"/>
    </row>
    <row r="111" spans="1:19" s="77" customFormat="1" ht="27.2" customHeight="1" x14ac:dyDescent="0.2">
      <c r="A111" s="242"/>
      <c r="B111" s="235"/>
      <c r="C111" s="235"/>
      <c r="D111" s="76" t="s">
        <v>130</v>
      </c>
      <c r="E111" s="79">
        <f t="shared" si="20"/>
        <v>0</v>
      </c>
      <c r="F111" s="82"/>
      <c r="G111" s="82"/>
      <c r="H111" s="82"/>
      <c r="I111" s="82"/>
      <c r="J111" s="83"/>
      <c r="K111" s="82"/>
      <c r="L111" s="84"/>
      <c r="M111" s="84"/>
      <c r="N111" s="106">
        <f t="shared" si="33"/>
        <v>0</v>
      </c>
    </row>
    <row r="112" spans="1:19" s="77" customFormat="1" ht="27.2" customHeight="1" x14ac:dyDescent="0.2">
      <c r="A112" s="242"/>
      <c r="B112" s="235"/>
      <c r="C112" s="235"/>
      <c r="D112" s="76" t="s">
        <v>131</v>
      </c>
      <c r="E112" s="79">
        <f t="shared" si="20"/>
        <v>0</v>
      </c>
      <c r="F112" s="82"/>
      <c r="G112" s="82"/>
      <c r="H112" s="82"/>
      <c r="I112" s="82"/>
      <c r="J112" s="83"/>
      <c r="K112" s="82"/>
      <c r="L112" s="84"/>
      <c r="M112" s="84"/>
      <c r="N112" s="106">
        <f t="shared" si="33"/>
        <v>0</v>
      </c>
    </row>
    <row r="113" spans="1:19" s="77" customFormat="1" ht="27.2" customHeight="1" x14ac:dyDescent="0.2">
      <c r="A113" s="242"/>
      <c r="B113" s="235"/>
      <c r="C113" s="235"/>
      <c r="D113" s="76" t="s">
        <v>132</v>
      </c>
      <c r="E113" s="79">
        <f t="shared" si="20"/>
        <v>2085.64</v>
      </c>
      <c r="F113" s="85">
        <v>84</v>
      </c>
      <c r="G113" s="85">
        <v>89.6</v>
      </c>
      <c r="H113" s="85">
        <v>49.7</v>
      </c>
      <c r="I113" s="85">
        <v>246.14</v>
      </c>
      <c r="J113" s="86">
        <v>210.2</v>
      </c>
      <c r="K113" s="85">
        <v>138</v>
      </c>
      <c r="L113" s="87">
        <v>634</v>
      </c>
      <c r="M113" s="87">
        <v>634</v>
      </c>
      <c r="N113" s="106">
        <f t="shared" si="33"/>
        <v>2085.64</v>
      </c>
    </row>
    <row r="114" spans="1:19" s="77" customFormat="1" ht="27.2" customHeight="1" x14ac:dyDescent="0.2">
      <c r="A114" s="243"/>
      <c r="B114" s="236"/>
      <c r="C114" s="236"/>
      <c r="D114" s="76" t="s">
        <v>133</v>
      </c>
      <c r="E114" s="79">
        <f t="shared" si="20"/>
        <v>0</v>
      </c>
      <c r="F114" s="85"/>
      <c r="G114" s="85"/>
      <c r="H114" s="85"/>
      <c r="I114" s="85"/>
      <c r="J114" s="86"/>
      <c r="K114" s="85"/>
      <c r="L114" s="87"/>
      <c r="M114" s="87"/>
      <c r="N114" s="106">
        <f t="shared" si="33"/>
        <v>0</v>
      </c>
    </row>
    <row r="115" spans="1:19" s="65" customFormat="1" ht="18.75" customHeight="1" x14ac:dyDescent="0.2">
      <c r="A115" s="241" t="s">
        <v>24</v>
      </c>
      <c r="B115" s="234" t="s">
        <v>18</v>
      </c>
      <c r="C115" s="234"/>
      <c r="D115" s="76" t="s">
        <v>136</v>
      </c>
      <c r="E115" s="79">
        <f t="shared" si="20"/>
        <v>710</v>
      </c>
      <c r="F115" s="85">
        <f t="shared" ref="F115:M115" si="43">SUM(F118)</f>
        <v>100</v>
      </c>
      <c r="G115" s="85">
        <f t="shared" si="43"/>
        <v>100</v>
      </c>
      <c r="H115" s="85">
        <f t="shared" si="43"/>
        <v>100</v>
      </c>
      <c r="I115" s="85">
        <f t="shared" si="43"/>
        <v>100</v>
      </c>
      <c r="J115" s="86">
        <f t="shared" si="43"/>
        <v>100</v>
      </c>
      <c r="K115" s="85">
        <f t="shared" si="43"/>
        <v>10</v>
      </c>
      <c r="L115" s="87">
        <f t="shared" si="43"/>
        <v>100</v>
      </c>
      <c r="M115" s="87">
        <f t="shared" si="43"/>
        <v>100</v>
      </c>
      <c r="N115" s="106">
        <f t="shared" si="33"/>
        <v>710</v>
      </c>
      <c r="O115" s="77"/>
      <c r="P115" s="77"/>
      <c r="Q115" s="77"/>
      <c r="R115" s="77"/>
      <c r="S115" s="77"/>
    </row>
    <row r="116" spans="1:19" s="77" customFormat="1" ht="27.2" customHeight="1" x14ac:dyDescent="0.2">
      <c r="A116" s="242"/>
      <c r="B116" s="235"/>
      <c r="C116" s="235"/>
      <c r="D116" s="76" t="s">
        <v>130</v>
      </c>
      <c r="E116" s="79">
        <f t="shared" si="20"/>
        <v>0</v>
      </c>
      <c r="F116" s="82"/>
      <c r="G116" s="82"/>
      <c r="H116" s="82"/>
      <c r="I116" s="82"/>
      <c r="J116" s="83"/>
      <c r="K116" s="82"/>
      <c r="L116" s="84"/>
      <c r="M116" s="84"/>
      <c r="N116" s="106">
        <f t="shared" si="33"/>
        <v>0</v>
      </c>
    </row>
    <row r="117" spans="1:19" s="77" customFormat="1" ht="27.2" customHeight="1" x14ac:dyDescent="0.2">
      <c r="A117" s="242"/>
      <c r="B117" s="235"/>
      <c r="C117" s="235"/>
      <c r="D117" s="76" t="s">
        <v>131</v>
      </c>
      <c r="E117" s="79">
        <f t="shared" ref="E117:E148" si="44">F117+G117+H117+I117+J117+K117+L117+M117</f>
        <v>0</v>
      </c>
      <c r="F117" s="82"/>
      <c r="G117" s="82"/>
      <c r="H117" s="82"/>
      <c r="I117" s="82"/>
      <c r="J117" s="83"/>
      <c r="K117" s="82"/>
      <c r="L117" s="84"/>
      <c r="M117" s="84"/>
      <c r="N117" s="106">
        <f t="shared" si="33"/>
        <v>0</v>
      </c>
    </row>
    <row r="118" spans="1:19" s="77" customFormat="1" ht="27.2" customHeight="1" x14ac:dyDescent="0.2">
      <c r="A118" s="242"/>
      <c r="B118" s="235"/>
      <c r="C118" s="235"/>
      <c r="D118" s="76" t="s">
        <v>132</v>
      </c>
      <c r="E118" s="79">
        <f t="shared" si="44"/>
        <v>710</v>
      </c>
      <c r="F118" s="85">
        <v>100</v>
      </c>
      <c r="G118" s="85">
        <v>100</v>
      </c>
      <c r="H118" s="85">
        <v>100</v>
      </c>
      <c r="I118" s="85">
        <v>100</v>
      </c>
      <c r="J118" s="86">
        <v>100</v>
      </c>
      <c r="K118" s="85">
        <v>10</v>
      </c>
      <c r="L118" s="87">
        <v>100</v>
      </c>
      <c r="M118" s="87">
        <v>100</v>
      </c>
      <c r="N118" s="106">
        <f t="shared" si="33"/>
        <v>710</v>
      </c>
    </row>
    <row r="119" spans="1:19" s="77" customFormat="1" ht="27.2" customHeight="1" x14ac:dyDescent="0.2">
      <c r="A119" s="243"/>
      <c r="B119" s="236"/>
      <c r="C119" s="236"/>
      <c r="D119" s="76" t="s">
        <v>133</v>
      </c>
      <c r="E119" s="79">
        <f t="shared" si="44"/>
        <v>0</v>
      </c>
      <c r="F119" s="85"/>
      <c r="G119" s="85"/>
      <c r="H119" s="85"/>
      <c r="I119" s="85"/>
      <c r="J119" s="86"/>
      <c r="K119" s="85"/>
      <c r="L119" s="87"/>
      <c r="M119" s="87"/>
      <c r="N119" s="106">
        <f t="shared" si="33"/>
        <v>0</v>
      </c>
    </row>
    <row r="120" spans="1:19" s="65" customFormat="1" ht="24" customHeight="1" x14ac:dyDescent="0.2">
      <c r="A120" s="241" t="s">
        <v>32</v>
      </c>
      <c r="B120" s="234" t="s">
        <v>20</v>
      </c>
      <c r="C120" s="234"/>
      <c r="D120" s="76" t="s">
        <v>136</v>
      </c>
      <c r="E120" s="79">
        <f t="shared" si="44"/>
        <v>1136</v>
      </c>
      <c r="F120" s="85">
        <f t="shared" ref="F120:M120" si="45">SUM(F123)</f>
        <v>104</v>
      </c>
      <c r="G120" s="85">
        <f t="shared" si="45"/>
        <v>140</v>
      </c>
      <c r="H120" s="85">
        <f t="shared" si="45"/>
        <v>120</v>
      </c>
      <c r="I120" s="85">
        <f t="shared" si="45"/>
        <v>120</v>
      </c>
      <c r="J120" s="86">
        <f t="shared" si="45"/>
        <v>202</v>
      </c>
      <c r="K120" s="85">
        <f t="shared" si="45"/>
        <v>150</v>
      </c>
      <c r="L120" s="87">
        <f t="shared" si="45"/>
        <v>150</v>
      </c>
      <c r="M120" s="87">
        <f t="shared" si="45"/>
        <v>150</v>
      </c>
      <c r="N120" s="106">
        <f t="shared" si="33"/>
        <v>1136</v>
      </c>
      <c r="O120" s="77"/>
      <c r="P120" s="77"/>
      <c r="Q120" s="77"/>
      <c r="R120" s="77"/>
      <c r="S120" s="77"/>
    </row>
    <row r="121" spans="1:19" s="77" customFormat="1" ht="27.2" customHeight="1" x14ac:dyDescent="0.2">
      <c r="A121" s="242"/>
      <c r="B121" s="235"/>
      <c r="C121" s="235"/>
      <c r="D121" s="76" t="s">
        <v>130</v>
      </c>
      <c r="E121" s="79">
        <f t="shared" si="44"/>
        <v>0</v>
      </c>
      <c r="F121" s="82"/>
      <c r="G121" s="82"/>
      <c r="H121" s="82"/>
      <c r="I121" s="82"/>
      <c r="J121" s="83"/>
      <c r="K121" s="82"/>
      <c r="L121" s="84"/>
      <c r="M121" s="84"/>
      <c r="N121" s="106">
        <f t="shared" si="33"/>
        <v>0</v>
      </c>
    </row>
    <row r="122" spans="1:19" s="77" customFormat="1" ht="27.2" customHeight="1" x14ac:dyDescent="0.2">
      <c r="A122" s="242"/>
      <c r="B122" s="235"/>
      <c r="C122" s="235"/>
      <c r="D122" s="76" t="s">
        <v>131</v>
      </c>
      <c r="E122" s="79">
        <f t="shared" si="44"/>
        <v>0</v>
      </c>
      <c r="F122" s="82"/>
      <c r="G122" s="82"/>
      <c r="H122" s="82"/>
      <c r="I122" s="82"/>
      <c r="J122" s="83"/>
      <c r="K122" s="82"/>
      <c r="L122" s="84"/>
      <c r="M122" s="84"/>
      <c r="N122" s="106">
        <f t="shared" si="33"/>
        <v>0</v>
      </c>
    </row>
    <row r="123" spans="1:19" s="77" customFormat="1" ht="27.2" customHeight="1" x14ac:dyDescent="0.2">
      <c r="A123" s="242"/>
      <c r="B123" s="235"/>
      <c r="C123" s="235"/>
      <c r="D123" s="76" t="s">
        <v>132</v>
      </c>
      <c r="E123" s="79">
        <f t="shared" si="44"/>
        <v>1136</v>
      </c>
      <c r="F123" s="85">
        <v>104</v>
      </c>
      <c r="G123" s="85">
        <v>140</v>
      </c>
      <c r="H123" s="85">
        <v>120</v>
      </c>
      <c r="I123" s="85">
        <v>120</v>
      </c>
      <c r="J123" s="86">
        <v>202</v>
      </c>
      <c r="K123" s="85">
        <v>150</v>
      </c>
      <c r="L123" s="87">
        <v>150</v>
      </c>
      <c r="M123" s="87">
        <v>150</v>
      </c>
      <c r="N123" s="106">
        <f t="shared" si="33"/>
        <v>1136</v>
      </c>
    </row>
    <row r="124" spans="1:19" s="77" customFormat="1" ht="27.2" customHeight="1" x14ac:dyDescent="0.2">
      <c r="A124" s="243"/>
      <c r="B124" s="236"/>
      <c r="C124" s="236"/>
      <c r="D124" s="76" t="s">
        <v>133</v>
      </c>
      <c r="E124" s="79">
        <f t="shared" si="44"/>
        <v>0</v>
      </c>
      <c r="F124" s="82"/>
      <c r="G124" s="82"/>
      <c r="H124" s="82"/>
      <c r="I124" s="82"/>
      <c r="J124" s="83"/>
      <c r="K124" s="82"/>
      <c r="L124" s="84"/>
      <c r="M124" s="84"/>
      <c r="N124" s="106">
        <f t="shared" si="33"/>
        <v>0</v>
      </c>
    </row>
    <row r="125" spans="1:19" s="65" customFormat="1" ht="12" hidden="1" x14ac:dyDescent="0.2">
      <c r="A125" s="241" t="s">
        <v>33</v>
      </c>
      <c r="B125" s="234" t="s">
        <v>86</v>
      </c>
      <c r="C125" s="69">
        <v>540</v>
      </c>
      <c r="D125" s="69" t="s">
        <v>83</v>
      </c>
      <c r="E125" s="79">
        <f t="shared" si="44"/>
        <v>0</v>
      </c>
      <c r="F125" s="85">
        <f t="shared" ref="F125:M125" si="46">SUM(F135)</f>
        <v>0</v>
      </c>
      <c r="G125" s="85">
        <f t="shared" si="46"/>
        <v>0</v>
      </c>
      <c r="H125" s="85">
        <f t="shared" si="46"/>
        <v>0</v>
      </c>
      <c r="I125" s="85">
        <f t="shared" si="46"/>
        <v>0</v>
      </c>
      <c r="J125" s="86">
        <f t="shared" si="46"/>
        <v>0</v>
      </c>
      <c r="K125" s="85">
        <f t="shared" si="46"/>
        <v>0</v>
      </c>
      <c r="L125" s="87">
        <f t="shared" si="46"/>
        <v>0</v>
      </c>
      <c r="M125" s="87">
        <f t="shared" si="46"/>
        <v>0</v>
      </c>
      <c r="N125" s="106">
        <f t="shared" si="33"/>
        <v>0</v>
      </c>
      <c r="O125" s="77"/>
      <c r="P125" s="77"/>
      <c r="Q125" s="77"/>
      <c r="R125" s="77"/>
      <c r="S125" s="77"/>
    </row>
    <row r="126" spans="1:19" s="65" customFormat="1" ht="30" hidden="1" customHeight="1" x14ac:dyDescent="0.2">
      <c r="A126" s="242"/>
      <c r="B126" s="235"/>
      <c r="C126" s="70"/>
      <c r="D126" s="70"/>
      <c r="E126" s="79">
        <f t="shared" si="44"/>
        <v>0</v>
      </c>
      <c r="F126" s="70"/>
      <c r="G126" s="70"/>
      <c r="H126" s="82">
        <f>H127+H128</f>
        <v>0</v>
      </c>
      <c r="I126" s="89"/>
      <c r="J126" s="90"/>
      <c r="K126" s="91"/>
      <c r="L126" s="89"/>
      <c r="M126" s="89"/>
      <c r="N126" s="106">
        <f t="shared" si="33"/>
        <v>0</v>
      </c>
      <c r="O126" s="77"/>
      <c r="P126" s="77"/>
      <c r="Q126" s="77"/>
      <c r="R126" s="77"/>
      <c r="S126" s="77"/>
    </row>
    <row r="127" spans="1:19" s="65" customFormat="1" ht="14.25" hidden="1" customHeight="1" x14ac:dyDescent="0.2">
      <c r="A127" s="242"/>
      <c r="B127" s="235"/>
      <c r="C127" s="69">
        <v>830</v>
      </c>
      <c r="D127" s="69"/>
      <c r="E127" s="79">
        <f t="shared" si="44"/>
        <v>0</v>
      </c>
      <c r="F127" s="69"/>
      <c r="G127" s="69"/>
      <c r="H127" s="85"/>
      <c r="I127" s="89"/>
      <c r="J127" s="90"/>
      <c r="K127" s="91"/>
      <c r="L127" s="89"/>
      <c r="M127" s="89"/>
      <c r="N127" s="106">
        <f t="shared" si="33"/>
        <v>0</v>
      </c>
      <c r="O127" s="77"/>
      <c r="P127" s="77"/>
      <c r="Q127" s="77"/>
      <c r="R127" s="77"/>
      <c r="S127" s="77"/>
    </row>
    <row r="128" spans="1:19" s="65" customFormat="1" ht="14.25" hidden="1" customHeight="1" x14ac:dyDescent="0.2">
      <c r="A128" s="242"/>
      <c r="B128" s="235"/>
      <c r="C128" s="69">
        <v>850</v>
      </c>
      <c r="D128" s="69"/>
      <c r="E128" s="79">
        <f t="shared" si="44"/>
        <v>0</v>
      </c>
      <c r="F128" s="69"/>
      <c r="G128" s="69"/>
      <c r="H128" s="85"/>
      <c r="I128" s="89"/>
      <c r="J128" s="90"/>
      <c r="K128" s="91"/>
      <c r="L128" s="89"/>
      <c r="M128" s="89"/>
      <c r="N128" s="106">
        <f t="shared" si="33"/>
        <v>0</v>
      </c>
      <c r="O128" s="77"/>
      <c r="P128" s="77"/>
      <c r="Q128" s="77"/>
      <c r="R128" s="77"/>
      <c r="S128" s="77"/>
    </row>
    <row r="129" spans="1:19" s="65" customFormat="1" ht="14.25" hidden="1" customHeight="1" x14ac:dyDescent="0.2">
      <c r="A129" s="242"/>
      <c r="B129" s="235"/>
      <c r="C129" s="69"/>
      <c r="D129" s="69"/>
      <c r="E129" s="79">
        <f t="shared" si="44"/>
        <v>0</v>
      </c>
      <c r="F129" s="69"/>
      <c r="G129" s="69"/>
      <c r="H129" s="85"/>
      <c r="I129" s="89"/>
      <c r="J129" s="90"/>
      <c r="K129" s="91"/>
      <c r="L129" s="89"/>
      <c r="M129" s="89"/>
      <c r="N129" s="106">
        <f t="shared" si="33"/>
        <v>0</v>
      </c>
      <c r="O129" s="77"/>
      <c r="P129" s="77"/>
      <c r="Q129" s="77"/>
      <c r="R129" s="77"/>
      <c r="S129" s="77"/>
    </row>
    <row r="130" spans="1:19" s="65" customFormat="1" ht="14.25" hidden="1" customHeight="1" x14ac:dyDescent="0.2">
      <c r="A130" s="242"/>
      <c r="B130" s="235"/>
      <c r="C130" s="69"/>
      <c r="D130" s="69"/>
      <c r="E130" s="79">
        <f t="shared" si="44"/>
        <v>0</v>
      </c>
      <c r="F130" s="69"/>
      <c r="G130" s="69"/>
      <c r="H130" s="85"/>
      <c r="I130" s="89"/>
      <c r="J130" s="90"/>
      <c r="K130" s="91"/>
      <c r="L130" s="89"/>
      <c r="M130" s="89"/>
      <c r="N130" s="106">
        <f t="shared" si="33"/>
        <v>0</v>
      </c>
      <c r="O130" s="77"/>
      <c r="P130" s="77"/>
      <c r="Q130" s="77"/>
      <c r="R130" s="77"/>
      <c r="S130" s="77"/>
    </row>
    <row r="131" spans="1:19" s="65" customFormat="1" ht="14.25" hidden="1" customHeight="1" x14ac:dyDescent="0.2">
      <c r="A131" s="242"/>
      <c r="B131" s="235"/>
      <c r="C131" s="69"/>
      <c r="D131" s="69"/>
      <c r="E131" s="79">
        <f t="shared" si="44"/>
        <v>0</v>
      </c>
      <c r="F131" s="69"/>
      <c r="G131" s="69"/>
      <c r="H131" s="85"/>
      <c r="I131" s="89"/>
      <c r="J131" s="90"/>
      <c r="K131" s="91"/>
      <c r="L131" s="89"/>
      <c r="M131" s="89"/>
      <c r="N131" s="106">
        <f t="shared" si="33"/>
        <v>0</v>
      </c>
      <c r="O131" s="77"/>
      <c r="P131" s="77"/>
      <c r="Q131" s="77"/>
      <c r="R131" s="77"/>
      <c r="S131" s="77"/>
    </row>
    <row r="132" spans="1:19" s="65" customFormat="1" ht="14.25" hidden="1" customHeight="1" x14ac:dyDescent="0.2">
      <c r="A132" s="242"/>
      <c r="B132" s="235"/>
      <c r="C132" s="69"/>
      <c r="D132" s="69"/>
      <c r="E132" s="79">
        <f t="shared" si="44"/>
        <v>0</v>
      </c>
      <c r="F132" s="69"/>
      <c r="G132" s="69"/>
      <c r="H132" s="85"/>
      <c r="I132" s="89"/>
      <c r="J132" s="90"/>
      <c r="K132" s="91"/>
      <c r="L132" s="89"/>
      <c r="M132" s="89"/>
      <c r="N132" s="106">
        <f t="shared" si="33"/>
        <v>0</v>
      </c>
      <c r="O132" s="77"/>
      <c r="P132" s="77"/>
      <c r="Q132" s="77"/>
      <c r="R132" s="77"/>
      <c r="S132" s="77"/>
    </row>
    <row r="133" spans="1:19" s="77" customFormat="1" ht="27.2" hidden="1" customHeight="1" x14ac:dyDescent="0.2">
      <c r="A133" s="242"/>
      <c r="B133" s="235"/>
      <c r="C133" s="70"/>
      <c r="D133" s="76" t="s">
        <v>84</v>
      </c>
      <c r="E133" s="79">
        <f t="shared" si="44"/>
        <v>0</v>
      </c>
      <c r="F133" s="82"/>
      <c r="G133" s="82"/>
      <c r="H133" s="82"/>
      <c r="I133" s="82"/>
      <c r="J133" s="83"/>
      <c r="K133" s="82"/>
      <c r="L133" s="84"/>
      <c r="M133" s="84"/>
      <c r="N133" s="106">
        <f t="shared" si="33"/>
        <v>0</v>
      </c>
    </row>
    <row r="134" spans="1:19" s="77" customFormat="1" ht="27.2" hidden="1" customHeight="1" x14ac:dyDescent="0.2">
      <c r="A134" s="242"/>
      <c r="B134" s="235"/>
      <c r="C134" s="70"/>
      <c r="D134" s="76" t="s">
        <v>80</v>
      </c>
      <c r="E134" s="79">
        <f t="shared" si="44"/>
        <v>0</v>
      </c>
      <c r="F134" s="82"/>
      <c r="G134" s="82"/>
      <c r="H134" s="82"/>
      <c r="I134" s="82"/>
      <c r="J134" s="83"/>
      <c r="K134" s="82"/>
      <c r="L134" s="84"/>
      <c r="M134" s="84"/>
      <c r="N134" s="106">
        <f t="shared" si="33"/>
        <v>0</v>
      </c>
    </row>
    <row r="135" spans="1:19" s="77" customFormat="1" ht="27.2" hidden="1" customHeight="1" x14ac:dyDescent="0.2">
      <c r="A135" s="242"/>
      <c r="B135" s="235"/>
      <c r="C135" s="70"/>
      <c r="D135" s="76" t="s">
        <v>81</v>
      </c>
      <c r="E135" s="79">
        <f t="shared" si="44"/>
        <v>0</v>
      </c>
      <c r="F135" s="85"/>
      <c r="G135" s="85"/>
      <c r="H135" s="85"/>
      <c r="I135" s="85"/>
      <c r="J135" s="86"/>
      <c r="K135" s="85"/>
      <c r="L135" s="87"/>
      <c r="M135" s="87"/>
      <c r="N135" s="106">
        <f t="shared" si="33"/>
        <v>0</v>
      </c>
    </row>
    <row r="136" spans="1:19" s="77" customFormat="1" ht="27.2" hidden="1" customHeight="1" x14ac:dyDescent="0.2">
      <c r="A136" s="243"/>
      <c r="B136" s="236"/>
      <c r="C136" s="70"/>
      <c r="D136" s="76" t="s">
        <v>82</v>
      </c>
      <c r="E136" s="79">
        <f t="shared" si="44"/>
        <v>0</v>
      </c>
      <c r="F136" s="82"/>
      <c r="G136" s="82"/>
      <c r="H136" s="82"/>
      <c r="I136" s="82"/>
      <c r="J136" s="83"/>
      <c r="K136" s="82"/>
      <c r="L136" s="84"/>
      <c r="M136" s="84"/>
      <c r="N136" s="106">
        <f t="shared" si="33"/>
        <v>0</v>
      </c>
    </row>
    <row r="137" spans="1:19" s="65" customFormat="1" ht="12" x14ac:dyDescent="0.2">
      <c r="A137" s="241" t="s">
        <v>33</v>
      </c>
      <c r="B137" s="234" t="s">
        <v>23</v>
      </c>
      <c r="C137" s="234"/>
      <c r="D137" s="76" t="s">
        <v>136</v>
      </c>
      <c r="E137" s="79">
        <f t="shared" si="44"/>
        <v>1438.9199999999998</v>
      </c>
      <c r="F137" s="85">
        <f t="shared" ref="F137:M137" si="47">SUM(F147)</f>
        <v>344.29</v>
      </c>
      <c r="G137" s="85">
        <f t="shared" si="47"/>
        <v>135.49</v>
      </c>
      <c r="H137" s="85">
        <f t="shared" si="47"/>
        <v>135.49</v>
      </c>
      <c r="I137" s="85">
        <f t="shared" si="47"/>
        <v>112.74</v>
      </c>
      <c r="J137" s="86">
        <f t="shared" si="47"/>
        <v>145.16999999999999</v>
      </c>
      <c r="K137" s="85">
        <f t="shared" si="47"/>
        <v>188.58</v>
      </c>
      <c r="L137" s="87">
        <f t="shared" si="47"/>
        <v>188.58</v>
      </c>
      <c r="M137" s="87">
        <f t="shared" si="47"/>
        <v>188.58</v>
      </c>
      <c r="N137" s="106">
        <f t="shared" si="33"/>
        <v>1438.9199999999998</v>
      </c>
      <c r="O137" s="77"/>
      <c r="P137" s="77"/>
      <c r="Q137" s="77"/>
      <c r="R137" s="77"/>
      <c r="S137" s="77"/>
    </row>
    <row r="138" spans="1:19" s="65" customFormat="1" ht="30" hidden="1" customHeight="1" x14ac:dyDescent="0.2">
      <c r="A138" s="242"/>
      <c r="B138" s="235"/>
      <c r="C138" s="235"/>
      <c r="D138" s="76" t="s">
        <v>130</v>
      </c>
      <c r="E138" s="79">
        <f t="shared" si="44"/>
        <v>0</v>
      </c>
      <c r="F138" s="70"/>
      <c r="G138" s="70"/>
      <c r="H138" s="82">
        <f>H139+H140</f>
        <v>0</v>
      </c>
      <c r="I138" s="89"/>
      <c r="J138" s="90"/>
      <c r="K138" s="91"/>
      <c r="L138" s="89"/>
      <c r="M138" s="89"/>
      <c r="N138" s="106">
        <f t="shared" si="33"/>
        <v>0</v>
      </c>
      <c r="O138" s="77"/>
      <c r="P138" s="77"/>
      <c r="Q138" s="77"/>
      <c r="R138" s="77"/>
      <c r="S138" s="77"/>
    </row>
    <row r="139" spans="1:19" s="65" customFormat="1" ht="14.25" hidden="1" customHeight="1" x14ac:dyDescent="0.2">
      <c r="A139" s="242"/>
      <c r="B139" s="235"/>
      <c r="C139" s="235"/>
      <c r="D139" s="76" t="s">
        <v>131</v>
      </c>
      <c r="E139" s="79">
        <f t="shared" si="44"/>
        <v>0</v>
      </c>
      <c r="F139" s="69"/>
      <c r="G139" s="69"/>
      <c r="H139" s="85"/>
      <c r="I139" s="89"/>
      <c r="J139" s="90"/>
      <c r="K139" s="91"/>
      <c r="L139" s="89"/>
      <c r="M139" s="89"/>
      <c r="N139" s="106">
        <f t="shared" si="33"/>
        <v>0</v>
      </c>
      <c r="O139" s="77"/>
      <c r="P139" s="77"/>
      <c r="Q139" s="77"/>
      <c r="R139" s="77"/>
      <c r="S139" s="77"/>
    </row>
    <row r="140" spans="1:19" s="65" customFormat="1" ht="14.25" hidden="1" customHeight="1" x14ac:dyDescent="0.2">
      <c r="A140" s="242"/>
      <c r="B140" s="235"/>
      <c r="C140" s="235"/>
      <c r="D140" s="76" t="s">
        <v>132</v>
      </c>
      <c r="E140" s="79">
        <f t="shared" si="44"/>
        <v>0</v>
      </c>
      <c r="F140" s="69"/>
      <c r="G140" s="69"/>
      <c r="H140" s="85"/>
      <c r="I140" s="89"/>
      <c r="J140" s="90"/>
      <c r="K140" s="91"/>
      <c r="L140" s="89"/>
      <c r="M140" s="89"/>
      <c r="N140" s="106">
        <f t="shared" ref="N140:N203" si="48">SUM(F140:M140)</f>
        <v>0</v>
      </c>
      <c r="O140" s="77"/>
      <c r="P140" s="77"/>
      <c r="Q140" s="77"/>
      <c r="R140" s="77"/>
      <c r="S140" s="77"/>
    </row>
    <row r="141" spans="1:19" s="65" customFormat="1" ht="14.25" hidden="1" customHeight="1" x14ac:dyDescent="0.2">
      <c r="A141" s="242"/>
      <c r="B141" s="235"/>
      <c r="C141" s="235"/>
      <c r="D141" s="76" t="s">
        <v>133</v>
      </c>
      <c r="E141" s="79">
        <f t="shared" si="44"/>
        <v>0</v>
      </c>
      <c r="F141" s="69"/>
      <c r="G141" s="69"/>
      <c r="H141" s="85"/>
      <c r="I141" s="89"/>
      <c r="J141" s="90"/>
      <c r="K141" s="91"/>
      <c r="L141" s="89"/>
      <c r="M141" s="89"/>
      <c r="N141" s="106">
        <f t="shared" si="48"/>
        <v>0</v>
      </c>
      <c r="O141" s="77"/>
      <c r="P141" s="77"/>
      <c r="Q141" s="77"/>
      <c r="R141" s="77"/>
      <c r="S141" s="77"/>
    </row>
    <row r="142" spans="1:19" s="65" customFormat="1" ht="14.25" hidden="1" customHeight="1" x14ac:dyDescent="0.2">
      <c r="A142" s="242"/>
      <c r="B142" s="235"/>
      <c r="C142" s="235"/>
      <c r="D142" s="69"/>
      <c r="E142" s="79">
        <f t="shared" si="44"/>
        <v>0</v>
      </c>
      <c r="F142" s="69"/>
      <c r="G142" s="69"/>
      <c r="H142" s="85"/>
      <c r="I142" s="89"/>
      <c r="J142" s="90"/>
      <c r="K142" s="91"/>
      <c r="L142" s="89"/>
      <c r="M142" s="89"/>
      <c r="N142" s="106">
        <f t="shared" si="48"/>
        <v>0</v>
      </c>
      <c r="O142" s="77"/>
      <c r="P142" s="77"/>
      <c r="Q142" s="77"/>
      <c r="R142" s="77"/>
      <c r="S142" s="77"/>
    </row>
    <row r="143" spans="1:19" s="65" customFormat="1" ht="14.25" hidden="1" customHeight="1" x14ac:dyDescent="0.2">
      <c r="A143" s="242"/>
      <c r="B143" s="235"/>
      <c r="C143" s="235"/>
      <c r="D143" s="69"/>
      <c r="E143" s="79">
        <f t="shared" si="44"/>
        <v>0</v>
      </c>
      <c r="F143" s="69"/>
      <c r="G143" s="69"/>
      <c r="H143" s="85"/>
      <c r="I143" s="89"/>
      <c r="J143" s="90"/>
      <c r="K143" s="91"/>
      <c r="L143" s="89"/>
      <c r="M143" s="89"/>
      <c r="N143" s="106">
        <f t="shared" si="48"/>
        <v>0</v>
      </c>
      <c r="O143" s="77"/>
      <c r="P143" s="77"/>
      <c r="Q143" s="77"/>
      <c r="R143" s="77"/>
      <c r="S143" s="77"/>
    </row>
    <row r="144" spans="1:19" s="65" customFormat="1" ht="14.25" hidden="1" customHeight="1" x14ac:dyDescent="0.2">
      <c r="A144" s="242"/>
      <c r="B144" s="235"/>
      <c r="C144" s="235"/>
      <c r="D144" s="69"/>
      <c r="E144" s="79">
        <f t="shared" si="44"/>
        <v>0</v>
      </c>
      <c r="F144" s="69"/>
      <c r="G144" s="69"/>
      <c r="H144" s="85"/>
      <c r="I144" s="89"/>
      <c r="J144" s="90"/>
      <c r="K144" s="91"/>
      <c r="L144" s="89"/>
      <c r="M144" s="89"/>
      <c r="N144" s="106">
        <f t="shared" si="48"/>
        <v>0</v>
      </c>
      <c r="O144" s="77"/>
      <c r="P144" s="77"/>
      <c r="Q144" s="77"/>
      <c r="R144" s="77"/>
      <c r="S144" s="77"/>
    </row>
    <row r="145" spans="1:14" s="77" customFormat="1" ht="27.2" customHeight="1" x14ac:dyDescent="0.2">
      <c r="A145" s="242"/>
      <c r="B145" s="235"/>
      <c r="C145" s="235"/>
      <c r="D145" s="76" t="s">
        <v>84</v>
      </c>
      <c r="E145" s="79">
        <f t="shared" si="44"/>
        <v>0</v>
      </c>
      <c r="F145" s="82"/>
      <c r="G145" s="82"/>
      <c r="H145" s="82"/>
      <c r="I145" s="82"/>
      <c r="J145" s="83"/>
      <c r="K145" s="82"/>
      <c r="L145" s="84"/>
      <c r="M145" s="84"/>
      <c r="N145" s="106">
        <f t="shared" si="48"/>
        <v>0</v>
      </c>
    </row>
    <row r="146" spans="1:14" s="77" customFormat="1" ht="27.2" customHeight="1" x14ac:dyDescent="0.2">
      <c r="A146" s="242"/>
      <c r="B146" s="235"/>
      <c r="C146" s="235"/>
      <c r="D146" s="76" t="s">
        <v>80</v>
      </c>
      <c r="E146" s="79">
        <f t="shared" si="44"/>
        <v>0</v>
      </c>
      <c r="F146" s="82"/>
      <c r="G146" s="82"/>
      <c r="H146" s="82"/>
      <c r="I146" s="82"/>
      <c r="J146" s="83"/>
      <c r="K146" s="82"/>
      <c r="L146" s="84"/>
      <c r="M146" s="84"/>
      <c r="N146" s="106">
        <f t="shared" si="48"/>
        <v>0</v>
      </c>
    </row>
    <row r="147" spans="1:14" s="77" customFormat="1" ht="27.2" customHeight="1" x14ac:dyDescent="0.2">
      <c r="A147" s="242"/>
      <c r="B147" s="235"/>
      <c r="C147" s="235"/>
      <c r="D147" s="76" t="s">
        <v>81</v>
      </c>
      <c r="E147" s="79">
        <f t="shared" si="44"/>
        <v>1438.9199999999998</v>
      </c>
      <c r="F147" s="85">
        <v>344.29</v>
      </c>
      <c r="G147" s="85">
        <v>135.49</v>
      </c>
      <c r="H147" s="85">
        <v>135.49</v>
      </c>
      <c r="I147" s="85">
        <v>112.74</v>
      </c>
      <c r="J147" s="86">
        <v>145.16999999999999</v>
      </c>
      <c r="K147" s="85">
        <v>188.58</v>
      </c>
      <c r="L147" s="87">
        <v>188.58</v>
      </c>
      <c r="M147" s="87">
        <v>188.58</v>
      </c>
      <c r="N147" s="106">
        <f t="shared" si="48"/>
        <v>1438.9199999999998</v>
      </c>
    </row>
    <row r="148" spans="1:14" s="77" customFormat="1" ht="27.2" customHeight="1" x14ac:dyDescent="0.2">
      <c r="A148" s="243"/>
      <c r="B148" s="236"/>
      <c r="C148" s="236"/>
      <c r="D148" s="76" t="s">
        <v>82</v>
      </c>
      <c r="E148" s="79">
        <f t="shared" si="44"/>
        <v>0</v>
      </c>
      <c r="F148" s="82"/>
      <c r="G148" s="82"/>
      <c r="H148" s="82"/>
      <c r="I148" s="82"/>
      <c r="J148" s="83"/>
      <c r="K148" s="82"/>
      <c r="L148" s="84"/>
      <c r="M148" s="84"/>
      <c r="N148" s="106">
        <f t="shared" si="48"/>
        <v>0</v>
      </c>
    </row>
    <row r="149" spans="1:14" s="77" customFormat="1" ht="18.75" customHeight="1" x14ac:dyDescent="0.2">
      <c r="A149" s="2"/>
      <c r="B149" s="231" t="s">
        <v>93</v>
      </c>
      <c r="C149" s="213" t="s">
        <v>135</v>
      </c>
      <c r="D149" s="93" t="s">
        <v>136</v>
      </c>
      <c r="E149" s="79"/>
      <c r="F149" s="97">
        <f>SUM(F150:F153)</f>
        <v>430.3</v>
      </c>
      <c r="G149" s="97">
        <f t="shared" ref="G149:M149" si="49">SUM(G150:G153)</f>
        <v>351.5</v>
      </c>
      <c r="H149" s="97">
        <f t="shared" si="49"/>
        <v>351.5</v>
      </c>
      <c r="I149" s="98">
        <f t="shared" si="49"/>
        <v>360.96999999999997</v>
      </c>
      <c r="J149" s="97">
        <f t="shared" si="49"/>
        <v>1186.51</v>
      </c>
      <c r="K149" s="97">
        <f t="shared" si="49"/>
        <v>389</v>
      </c>
      <c r="L149" s="97">
        <f t="shared" si="49"/>
        <v>450</v>
      </c>
      <c r="M149" s="97">
        <f t="shared" si="49"/>
        <v>400</v>
      </c>
      <c r="N149" s="106">
        <f t="shared" si="48"/>
        <v>3919.7799999999997</v>
      </c>
    </row>
    <row r="150" spans="1:14" s="77" customFormat="1" ht="18" customHeight="1" x14ac:dyDescent="0.2">
      <c r="A150" s="2"/>
      <c r="B150" s="232"/>
      <c r="C150" s="214"/>
      <c r="D150" s="93" t="s">
        <v>130</v>
      </c>
      <c r="E150" s="79"/>
      <c r="F150" s="97"/>
      <c r="G150" s="97"/>
      <c r="H150" s="97"/>
      <c r="I150" s="97"/>
      <c r="J150" s="98"/>
      <c r="K150" s="97"/>
      <c r="L150" s="99"/>
      <c r="M150" s="99"/>
      <c r="N150" s="106">
        <f t="shared" si="48"/>
        <v>0</v>
      </c>
    </row>
    <row r="151" spans="1:14" s="77" customFormat="1" ht="16.5" customHeight="1" x14ac:dyDescent="0.2">
      <c r="A151" s="75" t="s">
        <v>125</v>
      </c>
      <c r="B151" s="232"/>
      <c r="C151" s="214"/>
      <c r="D151" s="93" t="s">
        <v>131</v>
      </c>
      <c r="E151" s="79"/>
      <c r="F151" s="97">
        <f>SUM(F156)</f>
        <v>0</v>
      </c>
      <c r="G151" s="97">
        <f t="shared" ref="G151:M151" si="50">SUM(G156)</f>
        <v>0</v>
      </c>
      <c r="H151" s="97">
        <f t="shared" si="50"/>
        <v>0</v>
      </c>
      <c r="I151" s="97">
        <f t="shared" si="50"/>
        <v>0</v>
      </c>
      <c r="J151" s="97">
        <f t="shared" si="50"/>
        <v>601.1</v>
      </c>
      <c r="K151" s="97">
        <f t="shared" si="50"/>
        <v>0</v>
      </c>
      <c r="L151" s="97">
        <f t="shared" si="50"/>
        <v>0</v>
      </c>
      <c r="M151" s="97">
        <f t="shared" si="50"/>
        <v>0</v>
      </c>
      <c r="N151" s="106">
        <f t="shared" si="48"/>
        <v>601.1</v>
      </c>
    </row>
    <row r="152" spans="1:14" s="77" customFormat="1" ht="16.5" customHeight="1" x14ac:dyDescent="0.2">
      <c r="A152"/>
      <c r="B152" s="232"/>
      <c r="C152" s="214"/>
      <c r="D152" s="93" t="s">
        <v>134</v>
      </c>
      <c r="E152" s="79"/>
      <c r="F152" s="97">
        <f>SUM(F157)</f>
        <v>430.3</v>
      </c>
      <c r="G152" s="97">
        <f t="shared" ref="G152:M152" si="51">SUM(G157)</f>
        <v>351.5</v>
      </c>
      <c r="H152" s="97">
        <f t="shared" si="51"/>
        <v>351.5</v>
      </c>
      <c r="I152" s="97">
        <f t="shared" si="51"/>
        <v>360.96999999999997</v>
      </c>
      <c r="J152" s="97">
        <f t="shared" si="51"/>
        <v>585.41</v>
      </c>
      <c r="K152" s="97">
        <f t="shared" si="51"/>
        <v>389</v>
      </c>
      <c r="L152" s="97">
        <f t="shared" si="51"/>
        <v>450</v>
      </c>
      <c r="M152" s="97">
        <f t="shared" si="51"/>
        <v>400</v>
      </c>
      <c r="N152" s="106">
        <f t="shared" si="48"/>
        <v>3318.68</v>
      </c>
    </row>
    <row r="153" spans="1:14" s="77" customFormat="1" ht="24.75" customHeight="1" x14ac:dyDescent="0.2">
      <c r="A153"/>
      <c r="B153" s="232"/>
      <c r="C153" s="214"/>
      <c r="D153" s="93" t="s">
        <v>138</v>
      </c>
      <c r="E153" s="79"/>
      <c r="F153" s="97"/>
      <c r="G153" s="97"/>
      <c r="H153" s="97"/>
      <c r="I153" s="97"/>
      <c r="J153" s="98"/>
      <c r="K153" s="97"/>
      <c r="L153" s="99"/>
      <c r="M153" s="99"/>
      <c r="N153" s="106">
        <f t="shared" si="48"/>
        <v>0</v>
      </c>
    </row>
    <row r="154" spans="1:14" s="77" customFormat="1" ht="18.75" customHeight="1" x14ac:dyDescent="0.2">
      <c r="A154"/>
      <c r="B154" s="232"/>
      <c r="C154" s="213" t="s">
        <v>129</v>
      </c>
      <c r="D154" s="93" t="s">
        <v>136</v>
      </c>
      <c r="E154" s="79"/>
      <c r="F154" s="97">
        <f>SUM(F155:F158)</f>
        <v>430.3</v>
      </c>
      <c r="G154" s="97">
        <f t="shared" ref="G154:M154" si="52">SUM(G155:G158)</f>
        <v>351.5</v>
      </c>
      <c r="H154" s="97">
        <f t="shared" si="52"/>
        <v>351.5</v>
      </c>
      <c r="I154" s="97">
        <f t="shared" si="52"/>
        <v>360.96999999999997</v>
      </c>
      <c r="J154" s="97">
        <f t="shared" si="52"/>
        <v>1186.51</v>
      </c>
      <c r="K154" s="97">
        <f t="shared" si="52"/>
        <v>389</v>
      </c>
      <c r="L154" s="97">
        <f t="shared" si="52"/>
        <v>450</v>
      </c>
      <c r="M154" s="97">
        <f t="shared" si="52"/>
        <v>400</v>
      </c>
      <c r="N154" s="106">
        <f t="shared" si="48"/>
        <v>3919.7799999999997</v>
      </c>
    </row>
    <row r="155" spans="1:14" s="77" customFormat="1" ht="18" customHeight="1" x14ac:dyDescent="0.2">
      <c r="A155"/>
      <c r="B155" s="232"/>
      <c r="C155" s="214"/>
      <c r="D155" s="93" t="s">
        <v>130</v>
      </c>
      <c r="E155" s="79"/>
      <c r="F155" s="97"/>
      <c r="G155" s="97"/>
      <c r="H155" s="97"/>
      <c r="I155" s="97"/>
      <c r="J155" s="98"/>
      <c r="K155" s="97"/>
      <c r="L155" s="99"/>
      <c r="M155" s="99"/>
      <c r="N155" s="106">
        <f t="shared" si="48"/>
        <v>0</v>
      </c>
    </row>
    <row r="156" spans="1:14" s="77" customFormat="1" ht="16.5" customHeight="1" x14ac:dyDescent="0.2">
      <c r="A156"/>
      <c r="B156" s="232"/>
      <c r="C156" s="214"/>
      <c r="D156" s="93" t="s">
        <v>131</v>
      </c>
      <c r="E156" s="79"/>
      <c r="F156" s="97">
        <f>SUM(F161)</f>
        <v>0</v>
      </c>
      <c r="G156" s="97">
        <f t="shared" ref="G156:M156" si="53">SUM(G161)</f>
        <v>0</v>
      </c>
      <c r="H156" s="97">
        <f t="shared" si="53"/>
        <v>0</v>
      </c>
      <c r="I156" s="97">
        <f t="shared" si="53"/>
        <v>0</v>
      </c>
      <c r="J156" s="97">
        <f t="shared" si="53"/>
        <v>601.1</v>
      </c>
      <c r="K156" s="97">
        <f t="shared" si="53"/>
        <v>0</v>
      </c>
      <c r="L156" s="97">
        <f t="shared" si="53"/>
        <v>0</v>
      </c>
      <c r="M156" s="97">
        <f t="shared" si="53"/>
        <v>0</v>
      </c>
      <c r="N156" s="106">
        <f t="shared" si="48"/>
        <v>601.1</v>
      </c>
    </row>
    <row r="157" spans="1:14" s="77" customFormat="1" ht="16.5" customHeight="1" x14ac:dyDescent="0.2">
      <c r="A157"/>
      <c r="B157" s="232"/>
      <c r="C157" s="214"/>
      <c r="D157" s="93" t="s">
        <v>134</v>
      </c>
      <c r="E157" s="79"/>
      <c r="F157" s="97">
        <f>SUM(F162)</f>
        <v>430.3</v>
      </c>
      <c r="G157" s="97">
        <f t="shared" ref="G157:M157" si="54">SUM(G162)</f>
        <v>351.5</v>
      </c>
      <c r="H157" s="97">
        <f t="shared" si="54"/>
        <v>351.5</v>
      </c>
      <c r="I157" s="97">
        <f t="shared" si="54"/>
        <v>360.96999999999997</v>
      </c>
      <c r="J157" s="97">
        <f t="shared" si="54"/>
        <v>585.41</v>
      </c>
      <c r="K157" s="97">
        <f t="shared" si="54"/>
        <v>389</v>
      </c>
      <c r="L157" s="97">
        <f t="shared" si="54"/>
        <v>450</v>
      </c>
      <c r="M157" s="97">
        <f t="shared" si="54"/>
        <v>400</v>
      </c>
      <c r="N157" s="106">
        <f t="shared" si="48"/>
        <v>3318.68</v>
      </c>
    </row>
    <row r="158" spans="1:14" s="77" customFormat="1" ht="27" customHeight="1" x14ac:dyDescent="0.2">
      <c r="A158"/>
      <c r="B158" s="232"/>
      <c r="C158" s="214"/>
      <c r="D158" s="93" t="s">
        <v>137</v>
      </c>
      <c r="E158" s="79"/>
      <c r="F158" s="97"/>
      <c r="G158" s="97"/>
      <c r="H158" s="97"/>
      <c r="I158" s="97"/>
      <c r="J158" s="98"/>
      <c r="K158" s="97"/>
      <c r="L158" s="99"/>
      <c r="M158" s="99"/>
      <c r="N158" s="106">
        <f t="shared" si="48"/>
        <v>0</v>
      </c>
    </row>
    <row r="159" spans="1:14" s="77" customFormat="1" ht="18.75" customHeight="1" x14ac:dyDescent="0.2">
      <c r="A159"/>
      <c r="B159" s="232"/>
      <c r="C159" s="230" t="s">
        <v>113</v>
      </c>
      <c r="D159" s="93" t="s">
        <v>136</v>
      </c>
      <c r="E159" s="79"/>
      <c r="F159" s="97">
        <f>SUM(F160:F163)</f>
        <v>430.3</v>
      </c>
      <c r="G159" s="97">
        <f t="shared" ref="G159:M159" si="55">SUM(G160:G163)</f>
        <v>351.5</v>
      </c>
      <c r="H159" s="97">
        <f t="shared" si="55"/>
        <v>351.5</v>
      </c>
      <c r="I159" s="97">
        <f t="shared" si="55"/>
        <v>360.96999999999997</v>
      </c>
      <c r="J159" s="97">
        <f t="shared" si="55"/>
        <v>1186.51</v>
      </c>
      <c r="K159" s="97">
        <f t="shared" si="55"/>
        <v>389</v>
      </c>
      <c r="L159" s="97">
        <f t="shared" si="55"/>
        <v>450</v>
      </c>
      <c r="M159" s="97">
        <f t="shared" si="55"/>
        <v>400</v>
      </c>
      <c r="N159" s="106">
        <f t="shared" si="48"/>
        <v>3919.7799999999997</v>
      </c>
    </row>
    <row r="160" spans="1:14" s="77" customFormat="1" ht="18" customHeight="1" x14ac:dyDescent="0.2">
      <c r="A160"/>
      <c r="B160" s="232"/>
      <c r="C160" s="230"/>
      <c r="D160" s="93" t="s">
        <v>130</v>
      </c>
      <c r="E160" s="79"/>
      <c r="F160" s="97"/>
      <c r="G160" s="97"/>
      <c r="H160" s="97"/>
      <c r="I160" s="97"/>
      <c r="J160" s="98"/>
      <c r="K160" s="97"/>
      <c r="L160" s="99"/>
      <c r="M160" s="99"/>
      <c r="N160" s="106">
        <f t="shared" si="48"/>
        <v>0</v>
      </c>
    </row>
    <row r="161" spans="1:14" s="77" customFormat="1" ht="16.5" customHeight="1" x14ac:dyDescent="0.2">
      <c r="A161"/>
      <c r="B161" s="232"/>
      <c r="C161" s="230"/>
      <c r="D161" s="93" t="s">
        <v>131</v>
      </c>
      <c r="E161" s="79"/>
      <c r="F161" s="97">
        <f>F166+F186+F221+F241</f>
        <v>0</v>
      </c>
      <c r="G161" s="97">
        <f t="shared" ref="G161:M161" si="56">G166+G186+G221+G241</f>
        <v>0</v>
      </c>
      <c r="H161" s="97">
        <f t="shared" si="56"/>
        <v>0</v>
      </c>
      <c r="I161" s="97">
        <f t="shared" si="56"/>
        <v>0</v>
      </c>
      <c r="J161" s="97">
        <f t="shared" si="56"/>
        <v>601.1</v>
      </c>
      <c r="K161" s="97">
        <f t="shared" si="56"/>
        <v>0</v>
      </c>
      <c r="L161" s="97">
        <f t="shared" si="56"/>
        <v>0</v>
      </c>
      <c r="M161" s="97">
        <f t="shared" si="56"/>
        <v>0</v>
      </c>
      <c r="N161" s="106">
        <f t="shared" si="48"/>
        <v>601.1</v>
      </c>
    </row>
    <row r="162" spans="1:14" s="77" customFormat="1" ht="16.5" customHeight="1" x14ac:dyDescent="0.2">
      <c r="A162"/>
      <c r="B162" s="232"/>
      <c r="C162" s="230"/>
      <c r="D162" s="93" t="s">
        <v>134</v>
      </c>
      <c r="E162" s="79"/>
      <c r="F162" s="97">
        <f>F164+F187+F222+F242</f>
        <v>430.3</v>
      </c>
      <c r="G162" s="97">
        <f t="shared" ref="G162:M162" si="57">G164+G187+G222+G242</f>
        <v>351.5</v>
      </c>
      <c r="H162" s="97">
        <f t="shared" si="57"/>
        <v>351.5</v>
      </c>
      <c r="I162" s="97">
        <f t="shared" si="57"/>
        <v>360.96999999999997</v>
      </c>
      <c r="J162" s="97">
        <f t="shared" si="57"/>
        <v>585.41</v>
      </c>
      <c r="K162" s="97">
        <f t="shared" si="57"/>
        <v>389</v>
      </c>
      <c r="L162" s="97">
        <f t="shared" si="57"/>
        <v>450</v>
      </c>
      <c r="M162" s="97">
        <f t="shared" si="57"/>
        <v>400</v>
      </c>
      <c r="N162" s="106">
        <f t="shared" si="48"/>
        <v>3318.68</v>
      </c>
    </row>
    <row r="163" spans="1:14" s="77" customFormat="1" ht="30.75" customHeight="1" x14ac:dyDescent="0.2">
      <c r="A163"/>
      <c r="B163" s="233"/>
      <c r="C163" s="230"/>
      <c r="D163" s="93" t="s">
        <v>137</v>
      </c>
      <c r="E163" s="79"/>
      <c r="F163" s="97"/>
      <c r="G163" s="97"/>
      <c r="H163" s="97"/>
      <c r="I163" s="97"/>
      <c r="J163" s="98"/>
      <c r="K163" s="97"/>
      <c r="L163" s="99"/>
      <c r="M163" s="99"/>
      <c r="N163" s="106">
        <f t="shared" si="48"/>
        <v>0</v>
      </c>
    </row>
    <row r="164" spans="1:14" s="77" customFormat="1" ht="18.75" customHeight="1" x14ac:dyDescent="0.2">
      <c r="A164" s="2"/>
      <c r="B164" s="231" t="s">
        <v>139</v>
      </c>
      <c r="C164" s="213" t="s">
        <v>135</v>
      </c>
      <c r="D164" s="93" t="s">
        <v>136</v>
      </c>
      <c r="E164" s="79"/>
      <c r="F164" s="97">
        <f>SUM(F167)</f>
        <v>284</v>
      </c>
      <c r="G164" s="97">
        <f t="shared" ref="G164:M164" si="58">SUM(G167)</f>
        <v>281.5</v>
      </c>
      <c r="H164" s="97">
        <f t="shared" si="58"/>
        <v>281.5</v>
      </c>
      <c r="I164" s="97">
        <f t="shared" si="58"/>
        <v>290.07</v>
      </c>
      <c r="J164" s="97">
        <f t="shared" si="58"/>
        <v>400</v>
      </c>
      <c r="K164" s="97">
        <f t="shared" si="58"/>
        <v>258.3</v>
      </c>
      <c r="L164" s="97">
        <f t="shared" si="58"/>
        <v>308.99</v>
      </c>
      <c r="M164" s="97">
        <f t="shared" si="58"/>
        <v>259.33</v>
      </c>
      <c r="N164" s="106">
        <f t="shared" si="48"/>
        <v>2363.6899999999996</v>
      </c>
    </row>
    <row r="165" spans="1:14" s="77" customFormat="1" ht="18" customHeight="1" x14ac:dyDescent="0.2">
      <c r="A165" s="2"/>
      <c r="B165" s="232"/>
      <c r="C165" s="214"/>
      <c r="D165" s="93" t="s">
        <v>130</v>
      </c>
      <c r="E165" s="79"/>
      <c r="F165" s="97"/>
      <c r="G165" s="97"/>
      <c r="H165" s="97"/>
      <c r="I165" s="97"/>
      <c r="J165" s="98"/>
      <c r="K165" s="97"/>
      <c r="L165" s="99"/>
      <c r="M165" s="99"/>
      <c r="N165" s="106">
        <f t="shared" si="48"/>
        <v>0</v>
      </c>
    </row>
    <row r="166" spans="1:14" s="77" customFormat="1" ht="16.5" customHeight="1" x14ac:dyDescent="0.2">
      <c r="A166" s="75" t="s">
        <v>125</v>
      </c>
      <c r="B166" s="232"/>
      <c r="C166" s="214"/>
      <c r="D166" s="93" t="s">
        <v>131</v>
      </c>
      <c r="E166" s="79"/>
      <c r="F166" s="97"/>
      <c r="G166" s="97"/>
      <c r="H166" s="97"/>
      <c r="I166" s="97"/>
      <c r="J166" s="98"/>
      <c r="K166" s="97"/>
      <c r="L166" s="99"/>
      <c r="M166" s="99"/>
      <c r="N166" s="106">
        <f t="shared" si="48"/>
        <v>0</v>
      </c>
    </row>
    <row r="167" spans="1:14" s="77" customFormat="1" ht="16.5" customHeight="1" x14ac:dyDescent="0.2">
      <c r="A167"/>
      <c r="B167" s="232"/>
      <c r="C167" s="214"/>
      <c r="D167" s="93" t="s">
        <v>134</v>
      </c>
      <c r="E167" s="79"/>
      <c r="F167" s="100">
        <f>SUM(F169)</f>
        <v>284</v>
      </c>
      <c r="G167" s="100">
        <f t="shared" ref="G167:M167" si="59">SUM(G169)</f>
        <v>281.5</v>
      </c>
      <c r="H167" s="100">
        <f t="shared" si="59"/>
        <v>281.5</v>
      </c>
      <c r="I167" s="100">
        <f t="shared" si="59"/>
        <v>290.07</v>
      </c>
      <c r="J167" s="100">
        <f t="shared" si="59"/>
        <v>400</v>
      </c>
      <c r="K167" s="100">
        <f t="shared" si="59"/>
        <v>258.3</v>
      </c>
      <c r="L167" s="100">
        <f t="shared" si="59"/>
        <v>308.99</v>
      </c>
      <c r="M167" s="100">
        <f t="shared" si="59"/>
        <v>259.33</v>
      </c>
      <c r="N167" s="106">
        <f t="shared" si="48"/>
        <v>2363.6899999999996</v>
      </c>
    </row>
    <row r="168" spans="1:14" s="77" customFormat="1" ht="24.75" customHeight="1" x14ac:dyDescent="0.2">
      <c r="A168"/>
      <c r="B168" s="232"/>
      <c r="C168" s="214"/>
      <c r="D168" s="93" t="s">
        <v>138</v>
      </c>
      <c r="E168" s="79"/>
      <c r="F168" s="97"/>
      <c r="G168" s="97"/>
      <c r="H168" s="97"/>
      <c r="I168" s="97"/>
      <c r="J168" s="98"/>
      <c r="K168" s="97"/>
      <c r="L168" s="99"/>
      <c r="M168" s="99"/>
      <c r="N168" s="106">
        <f t="shared" si="48"/>
        <v>0</v>
      </c>
    </row>
    <row r="169" spans="1:14" s="77" customFormat="1" ht="18.75" customHeight="1" x14ac:dyDescent="0.2">
      <c r="A169"/>
      <c r="B169" s="232"/>
      <c r="C169" s="213" t="s">
        <v>129</v>
      </c>
      <c r="D169" s="93" t="s">
        <v>136</v>
      </c>
      <c r="E169" s="79"/>
      <c r="F169" s="100">
        <f>SUM(F172)</f>
        <v>284</v>
      </c>
      <c r="G169" s="100">
        <f t="shared" ref="G169:M169" si="60">SUM(G172)</f>
        <v>281.5</v>
      </c>
      <c r="H169" s="100">
        <f t="shared" si="60"/>
        <v>281.5</v>
      </c>
      <c r="I169" s="100">
        <f t="shared" si="60"/>
        <v>290.07</v>
      </c>
      <c r="J169" s="100">
        <f t="shared" si="60"/>
        <v>400</v>
      </c>
      <c r="K169" s="100">
        <f t="shared" si="60"/>
        <v>258.3</v>
      </c>
      <c r="L169" s="100">
        <f t="shared" si="60"/>
        <v>308.99</v>
      </c>
      <c r="M169" s="100">
        <f t="shared" si="60"/>
        <v>259.33</v>
      </c>
      <c r="N169" s="106">
        <f t="shared" si="48"/>
        <v>2363.6899999999996</v>
      </c>
    </row>
    <row r="170" spans="1:14" s="77" customFormat="1" ht="18" customHeight="1" x14ac:dyDescent="0.2">
      <c r="A170"/>
      <c r="B170" s="232"/>
      <c r="C170" s="214"/>
      <c r="D170" s="93" t="s">
        <v>130</v>
      </c>
      <c r="E170" s="79"/>
      <c r="F170" s="97"/>
      <c r="G170" s="97"/>
      <c r="H170" s="97"/>
      <c r="I170" s="97"/>
      <c r="J170" s="98"/>
      <c r="K170" s="97"/>
      <c r="L170" s="99"/>
      <c r="M170" s="99"/>
      <c r="N170" s="106">
        <f t="shared" si="48"/>
        <v>0</v>
      </c>
    </row>
    <row r="171" spans="1:14" s="77" customFormat="1" ht="16.5" customHeight="1" x14ac:dyDescent="0.2">
      <c r="A171"/>
      <c r="B171" s="232"/>
      <c r="C171" s="214"/>
      <c r="D171" s="93" t="s">
        <v>131</v>
      </c>
      <c r="E171" s="79"/>
      <c r="F171" s="97"/>
      <c r="G171" s="97"/>
      <c r="H171" s="97"/>
      <c r="I171" s="97"/>
      <c r="J171" s="98"/>
      <c r="K171" s="97"/>
      <c r="L171" s="99"/>
      <c r="M171" s="99"/>
      <c r="N171" s="106">
        <f t="shared" si="48"/>
        <v>0</v>
      </c>
    </row>
    <row r="172" spans="1:14" s="77" customFormat="1" ht="16.5" customHeight="1" x14ac:dyDescent="0.2">
      <c r="A172"/>
      <c r="B172" s="232"/>
      <c r="C172" s="214"/>
      <c r="D172" s="93" t="s">
        <v>134</v>
      </c>
      <c r="E172" s="79"/>
      <c r="F172" s="100">
        <f>SUM(F174+F179)</f>
        <v>284</v>
      </c>
      <c r="G172" s="100">
        <f t="shared" ref="G172:M172" si="61">SUM(G174+G179)</f>
        <v>281.5</v>
      </c>
      <c r="H172" s="100">
        <f t="shared" si="61"/>
        <v>281.5</v>
      </c>
      <c r="I172" s="100">
        <f t="shared" si="61"/>
        <v>290.07</v>
      </c>
      <c r="J172" s="100">
        <f t="shared" si="61"/>
        <v>400</v>
      </c>
      <c r="K172" s="100">
        <f t="shared" si="61"/>
        <v>258.3</v>
      </c>
      <c r="L172" s="100">
        <f t="shared" si="61"/>
        <v>308.99</v>
      </c>
      <c r="M172" s="100">
        <f t="shared" si="61"/>
        <v>259.33</v>
      </c>
      <c r="N172" s="106">
        <f t="shared" si="48"/>
        <v>2363.6899999999996</v>
      </c>
    </row>
    <row r="173" spans="1:14" s="77" customFormat="1" ht="27" customHeight="1" x14ac:dyDescent="0.2">
      <c r="A173"/>
      <c r="B173" s="232"/>
      <c r="C173" s="214"/>
      <c r="D173" s="93" t="s">
        <v>137</v>
      </c>
      <c r="E173" s="79"/>
      <c r="F173" s="97"/>
      <c r="G173" s="97"/>
      <c r="H173" s="97"/>
      <c r="I173" s="97"/>
      <c r="J173" s="98"/>
      <c r="K173" s="97"/>
      <c r="L173" s="99"/>
      <c r="M173" s="99"/>
      <c r="N173" s="106">
        <f t="shared" si="48"/>
        <v>0</v>
      </c>
    </row>
    <row r="174" spans="1:14" ht="16.5" customHeight="1" x14ac:dyDescent="0.2">
      <c r="B174" s="224" t="s">
        <v>140</v>
      </c>
      <c r="C174" s="215"/>
      <c r="D174" s="93" t="s">
        <v>136</v>
      </c>
      <c r="E174" s="96"/>
      <c r="F174" s="103">
        <f>SUM(F177)</f>
        <v>219</v>
      </c>
      <c r="G174" s="103">
        <f t="shared" ref="G174:M174" si="62">SUM(G177)</f>
        <v>250</v>
      </c>
      <c r="H174" s="103">
        <f t="shared" si="62"/>
        <v>250</v>
      </c>
      <c r="I174" s="103">
        <f t="shared" si="62"/>
        <v>180</v>
      </c>
      <c r="J174" s="103">
        <f t="shared" si="62"/>
        <v>400</v>
      </c>
      <c r="K174" s="103">
        <f t="shared" si="62"/>
        <v>258.3</v>
      </c>
      <c r="L174" s="103">
        <f t="shared" si="62"/>
        <v>308.99</v>
      </c>
      <c r="M174" s="103">
        <f t="shared" si="62"/>
        <v>259.33</v>
      </c>
      <c r="N174" s="106">
        <f t="shared" si="48"/>
        <v>2125.62</v>
      </c>
    </row>
    <row r="175" spans="1:14" x14ac:dyDescent="0.2">
      <c r="B175" s="225"/>
      <c r="C175" s="216"/>
      <c r="D175" s="93" t="s">
        <v>130</v>
      </c>
      <c r="E175" s="96"/>
      <c r="F175" s="104"/>
      <c r="G175" s="104"/>
      <c r="H175" s="104"/>
      <c r="I175" s="104"/>
      <c r="J175" s="104"/>
      <c r="K175" s="104"/>
      <c r="L175" s="104"/>
      <c r="M175" s="104"/>
      <c r="N175" s="106">
        <f t="shared" si="48"/>
        <v>0</v>
      </c>
    </row>
    <row r="176" spans="1:14" x14ac:dyDescent="0.2">
      <c r="B176" s="225"/>
      <c r="C176" s="216"/>
      <c r="D176" s="93" t="s">
        <v>131</v>
      </c>
      <c r="E176" s="96"/>
      <c r="F176" s="104"/>
      <c r="G176" s="104"/>
      <c r="H176" s="104"/>
      <c r="I176" s="104"/>
      <c r="J176" s="104"/>
      <c r="K176" s="104"/>
      <c r="L176" s="104"/>
      <c r="M176" s="104"/>
      <c r="N176" s="106">
        <f t="shared" si="48"/>
        <v>0</v>
      </c>
    </row>
    <row r="177" spans="2:14" x14ac:dyDescent="0.2">
      <c r="B177" s="225"/>
      <c r="C177" s="216"/>
      <c r="D177" s="93" t="s">
        <v>134</v>
      </c>
      <c r="E177" s="96"/>
      <c r="F177" s="104">
        <v>219</v>
      </c>
      <c r="G177" s="104">
        <v>250</v>
      </c>
      <c r="H177" s="104">
        <v>250</v>
      </c>
      <c r="I177" s="104">
        <v>180</v>
      </c>
      <c r="J177" s="104">
        <v>400</v>
      </c>
      <c r="K177" s="104">
        <v>258.3</v>
      </c>
      <c r="L177" s="104">
        <v>308.99</v>
      </c>
      <c r="M177" s="104">
        <v>259.33</v>
      </c>
      <c r="N177" s="106">
        <f t="shared" si="48"/>
        <v>2125.62</v>
      </c>
    </row>
    <row r="178" spans="2:14" ht="24" x14ac:dyDescent="0.2">
      <c r="B178" s="226"/>
      <c r="C178" s="217"/>
      <c r="D178" s="93" t="s">
        <v>137</v>
      </c>
      <c r="E178" s="96"/>
      <c r="F178" s="104"/>
      <c r="G178" s="104"/>
      <c r="H178" s="104"/>
      <c r="I178" s="104"/>
      <c r="J178" s="104"/>
      <c r="K178" s="104"/>
      <c r="L178" s="104"/>
      <c r="M178" s="104"/>
      <c r="N178" s="106">
        <f t="shared" si="48"/>
        <v>0</v>
      </c>
    </row>
    <row r="179" spans="2:14" ht="13.5" customHeight="1" x14ac:dyDescent="0.2">
      <c r="B179" s="224" t="s">
        <v>57</v>
      </c>
      <c r="C179" s="215"/>
      <c r="D179" s="93" t="s">
        <v>136</v>
      </c>
      <c r="E179" s="96"/>
      <c r="F179" s="103">
        <f>SUM(F182)</f>
        <v>65</v>
      </c>
      <c r="G179" s="103">
        <f t="shared" ref="G179:M179" si="63">SUM(G182)</f>
        <v>31.5</v>
      </c>
      <c r="H179" s="103">
        <f t="shared" si="63"/>
        <v>31.5</v>
      </c>
      <c r="I179" s="103">
        <f t="shared" si="63"/>
        <v>110.07</v>
      </c>
      <c r="J179" s="103">
        <f t="shared" si="63"/>
        <v>0</v>
      </c>
      <c r="K179" s="103">
        <f t="shared" si="63"/>
        <v>0</v>
      </c>
      <c r="L179" s="103">
        <f t="shared" si="63"/>
        <v>0</v>
      </c>
      <c r="M179" s="103">
        <f t="shared" si="63"/>
        <v>0</v>
      </c>
      <c r="N179" s="106">
        <f t="shared" si="48"/>
        <v>238.07</v>
      </c>
    </row>
    <row r="180" spans="2:14" x14ac:dyDescent="0.2">
      <c r="B180" s="225"/>
      <c r="C180" s="216"/>
      <c r="D180" s="93" t="s">
        <v>130</v>
      </c>
      <c r="E180" s="96"/>
      <c r="F180" s="104"/>
      <c r="G180" s="104"/>
      <c r="H180" s="104"/>
      <c r="I180" s="104"/>
      <c r="J180" s="104"/>
      <c r="K180" s="104"/>
      <c r="L180" s="104"/>
      <c r="M180" s="104"/>
      <c r="N180" s="106">
        <f t="shared" si="48"/>
        <v>0</v>
      </c>
    </row>
    <row r="181" spans="2:14" x14ac:dyDescent="0.2">
      <c r="B181" s="225"/>
      <c r="C181" s="216"/>
      <c r="D181" s="93" t="s">
        <v>131</v>
      </c>
      <c r="E181" s="96"/>
      <c r="F181" s="104"/>
      <c r="G181" s="104"/>
      <c r="H181" s="104"/>
      <c r="I181" s="104"/>
      <c r="J181" s="104"/>
      <c r="K181" s="104"/>
      <c r="L181" s="104"/>
      <c r="M181" s="104"/>
      <c r="N181" s="106">
        <f t="shared" si="48"/>
        <v>0</v>
      </c>
    </row>
    <row r="182" spans="2:14" x14ac:dyDescent="0.2">
      <c r="B182" s="225"/>
      <c r="C182" s="216"/>
      <c r="D182" s="93" t="s">
        <v>134</v>
      </c>
      <c r="E182" s="96"/>
      <c r="F182" s="104">
        <v>65</v>
      </c>
      <c r="G182" s="104">
        <v>31.5</v>
      </c>
      <c r="H182" s="104">
        <v>31.5</v>
      </c>
      <c r="I182" s="104">
        <v>110.07</v>
      </c>
      <c r="J182" s="104">
        <v>0</v>
      </c>
      <c r="K182" s="104">
        <v>0</v>
      </c>
      <c r="L182" s="104">
        <v>0</v>
      </c>
      <c r="M182" s="104">
        <v>0</v>
      </c>
      <c r="N182" s="106">
        <f t="shared" si="48"/>
        <v>238.07</v>
      </c>
    </row>
    <row r="183" spans="2:14" ht="24" x14ac:dyDescent="0.2">
      <c r="B183" s="226"/>
      <c r="C183" s="217"/>
      <c r="D183" s="93" t="s">
        <v>137</v>
      </c>
      <c r="E183" s="96"/>
      <c r="F183" s="104"/>
      <c r="G183" s="104"/>
      <c r="H183" s="104"/>
      <c r="I183" s="104"/>
      <c r="J183" s="104"/>
      <c r="K183" s="104"/>
      <c r="L183" s="104"/>
      <c r="M183" s="104"/>
      <c r="N183" s="106">
        <f t="shared" si="48"/>
        <v>0</v>
      </c>
    </row>
    <row r="184" spans="2:14" ht="18" customHeight="1" x14ac:dyDescent="0.2">
      <c r="B184" s="227" t="s">
        <v>141</v>
      </c>
      <c r="C184" s="213" t="s">
        <v>135</v>
      </c>
      <c r="D184" s="101" t="s">
        <v>136</v>
      </c>
      <c r="E184" s="102"/>
      <c r="F184" s="105">
        <f>SUM(F189)</f>
        <v>111.3</v>
      </c>
      <c r="G184" s="105">
        <f t="shared" ref="G184:M184" si="64">SUM(G189)</f>
        <v>0</v>
      </c>
      <c r="H184" s="105">
        <f t="shared" si="64"/>
        <v>0</v>
      </c>
      <c r="I184" s="105">
        <f t="shared" si="64"/>
        <v>0</v>
      </c>
      <c r="J184" s="105">
        <f t="shared" si="64"/>
        <v>716.1</v>
      </c>
      <c r="K184" s="105">
        <f t="shared" si="64"/>
        <v>70</v>
      </c>
      <c r="L184" s="105">
        <f t="shared" si="64"/>
        <v>70</v>
      </c>
      <c r="M184" s="105">
        <f t="shared" si="64"/>
        <v>70</v>
      </c>
      <c r="N184" s="106">
        <f t="shared" si="48"/>
        <v>1037.4000000000001</v>
      </c>
    </row>
    <row r="185" spans="2:14" x14ac:dyDescent="0.2">
      <c r="B185" s="228"/>
      <c r="C185" s="214"/>
      <c r="D185" s="93" t="s">
        <v>130</v>
      </c>
      <c r="E185" s="96"/>
      <c r="F185" s="104"/>
      <c r="G185" s="104"/>
      <c r="H185" s="104"/>
      <c r="I185" s="104"/>
      <c r="J185" s="104"/>
      <c r="K185" s="104"/>
      <c r="L185" s="104"/>
      <c r="M185" s="104"/>
      <c r="N185" s="106">
        <f t="shared" si="48"/>
        <v>0</v>
      </c>
    </row>
    <row r="186" spans="2:14" x14ac:dyDescent="0.2">
      <c r="B186" s="228"/>
      <c r="C186" s="214"/>
      <c r="D186" s="93" t="s">
        <v>131</v>
      </c>
      <c r="E186" s="96"/>
      <c r="F186" s="104">
        <f>SUM(F191)</f>
        <v>0</v>
      </c>
      <c r="G186" s="104">
        <f t="shared" ref="G186:M186" si="65">SUM(G191)</f>
        <v>0</v>
      </c>
      <c r="H186" s="104">
        <f t="shared" si="65"/>
        <v>0</v>
      </c>
      <c r="I186" s="104">
        <f t="shared" si="65"/>
        <v>0</v>
      </c>
      <c r="J186" s="104">
        <f t="shared" si="65"/>
        <v>601.1</v>
      </c>
      <c r="K186" s="104">
        <f t="shared" si="65"/>
        <v>0</v>
      </c>
      <c r="L186" s="104">
        <f t="shared" si="65"/>
        <v>0</v>
      </c>
      <c r="M186" s="104">
        <f t="shared" si="65"/>
        <v>0</v>
      </c>
      <c r="N186" s="106">
        <f t="shared" si="48"/>
        <v>601.1</v>
      </c>
    </row>
    <row r="187" spans="2:14" x14ac:dyDescent="0.2">
      <c r="B187" s="228"/>
      <c r="C187" s="214"/>
      <c r="D187" s="93" t="s">
        <v>134</v>
      </c>
      <c r="E187" s="96"/>
      <c r="F187" s="104">
        <f>SUM(F192)</f>
        <v>111.3</v>
      </c>
      <c r="G187" s="104">
        <f t="shared" ref="G187:M187" si="66">SUM(G192)</f>
        <v>0</v>
      </c>
      <c r="H187" s="104">
        <f t="shared" si="66"/>
        <v>0</v>
      </c>
      <c r="I187" s="104">
        <f t="shared" si="66"/>
        <v>0</v>
      </c>
      <c r="J187" s="104">
        <f t="shared" si="66"/>
        <v>115</v>
      </c>
      <c r="K187" s="104">
        <f t="shared" si="66"/>
        <v>70</v>
      </c>
      <c r="L187" s="104">
        <f t="shared" si="66"/>
        <v>70</v>
      </c>
      <c r="M187" s="104">
        <f t="shared" si="66"/>
        <v>70</v>
      </c>
      <c r="N187" s="106">
        <f t="shared" si="48"/>
        <v>436.3</v>
      </c>
    </row>
    <row r="188" spans="2:14" ht="24" x14ac:dyDescent="0.2">
      <c r="B188" s="228"/>
      <c r="C188" s="214"/>
      <c r="D188" s="93" t="s">
        <v>137</v>
      </c>
      <c r="E188" s="96"/>
      <c r="F188" s="104"/>
      <c r="G188" s="104"/>
      <c r="H188" s="104"/>
      <c r="I188" s="104"/>
      <c r="J188" s="104"/>
      <c r="K188" s="104"/>
      <c r="L188" s="104"/>
      <c r="M188" s="104"/>
      <c r="N188" s="106">
        <f t="shared" si="48"/>
        <v>0</v>
      </c>
    </row>
    <row r="189" spans="2:14" x14ac:dyDescent="0.2">
      <c r="B189" s="228"/>
      <c r="C189" s="213" t="s">
        <v>129</v>
      </c>
      <c r="D189" s="93" t="s">
        <v>136</v>
      </c>
      <c r="E189" s="96"/>
      <c r="F189" s="104">
        <f>SUM(F194)</f>
        <v>111.3</v>
      </c>
      <c r="G189" s="104">
        <f t="shared" ref="G189:M189" si="67">SUM(G194)</f>
        <v>0</v>
      </c>
      <c r="H189" s="104">
        <f t="shared" si="67"/>
        <v>0</v>
      </c>
      <c r="I189" s="104">
        <f t="shared" si="67"/>
        <v>0</v>
      </c>
      <c r="J189" s="104">
        <f t="shared" si="67"/>
        <v>716.1</v>
      </c>
      <c r="K189" s="104">
        <f t="shared" si="67"/>
        <v>70</v>
      </c>
      <c r="L189" s="104">
        <f t="shared" si="67"/>
        <v>70</v>
      </c>
      <c r="M189" s="104">
        <f t="shared" si="67"/>
        <v>70</v>
      </c>
      <c r="N189" s="106">
        <f t="shared" si="48"/>
        <v>1037.4000000000001</v>
      </c>
    </row>
    <row r="190" spans="2:14" x14ac:dyDescent="0.2">
      <c r="B190" s="228"/>
      <c r="C190" s="214"/>
      <c r="D190" s="93" t="s">
        <v>130</v>
      </c>
      <c r="E190" s="96"/>
      <c r="F190" s="104"/>
      <c r="G190" s="104"/>
      <c r="H190" s="104"/>
      <c r="I190" s="104"/>
      <c r="J190" s="104"/>
      <c r="K190" s="104"/>
      <c r="L190" s="104"/>
      <c r="M190" s="104"/>
      <c r="N190" s="106">
        <f t="shared" si="48"/>
        <v>0</v>
      </c>
    </row>
    <row r="191" spans="2:14" x14ac:dyDescent="0.2">
      <c r="B191" s="228"/>
      <c r="C191" s="214"/>
      <c r="D191" s="93" t="s">
        <v>131</v>
      </c>
      <c r="E191" s="96"/>
      <c r="F191" s="104">
        <f>SUM(F196)</f>
        <v>0</v>
      </c>
      <c r="G191" s="104">
        <f t="shared" ref="G191:M191" si="68">SUM(G196)</f>
        <v>0</v>
      </c>
      <c r="H191" s="104">
        <f t="shared" si="68"/>
        <v>0</v>
      </c>
      <c r="I191" s="104">
        <f t="shared" si="68"/>
        <v>0</v>
      </c>
      <c r="J191" s="104">
        <f t="shared" si="68"/>
        <v>601.1</v>
      </c>
      <c r="K191" s="104">
        <f t="shared" si="68"/>
        <v>0</v>
      </c>
      <c r="L191" s="104">
        <f t="shared" si="68"/>
        <v>0</v>
      </c>
      <c r="M191" s="104">
        <f t="shared" si="68"/>
        <v>0</v>
      </c>
      <c r="N191" s="106">
        <f t="shared" si="48"/>
        <v>601.1</v>
      </c>
    </row>
    <row r="192" spans="2:14" x14ac:dyDescent="0.2">
      <c r="B192" s="228"/>
      <c r="C192" s="214"/>
      <c r="D192" s="93" t="s">
        <v>134</v>
      </c>
      <c r="E192" s="96"/>
      <c r="F192" s="104">
        <f>SUM(F197)</f>
        <v>111.3</v>
      </c>
      <c r="G192" s="104">
        <f t="shared" ref="G192:M192" si="69">SUM(G197)</f>
        <v>0</v>
      </c>
      <c r="H192" s="104">
        <f t="shared" si="69"/>
        <v>0</v>
      </c>
      <c r="I192" s="104">
        <f t="shared" si="69"/>
        <v>0</v>
      </c>
      <c r="J192" s="104">
        <f t="shared" si="69"/>
        <v>115</v>
      </c>
      <c r="K192" s="104">
        <f t="shared" si="69"/>
        <v>70</v>
      </c>
      <c r="L192" s="104">
        <f t="shared" si="69"/>
        <v>70</v>
      </c>
      <c r="M192" s="104">
        <f t="shared" si="69"/>
        <v>70</v>
      </c>
      <c r="N192" s="106">
        <f t="shared" si="48"/>
        <v>436.3</v>
      </c>
    </row>
    <row r="193" spans="2:14" ht="24" x14ac:dyDescent="0.2">
      <c r="B193" s="229"/>
      <c r="C193" s="214"/>
      <c r="D193" s="93" t="s">
        <v>137</v>
      </c>
      <c r="E193" s="96"/>
      <c r="F193" s="104"/>
      <c r="G193" s="104"/>
      <c r="H193" s="104"/>
      <c r="I193" s="104"/>
      <c r="J193" s="104"/>
      <c r="K193" s="104"/>
      <c r="L193" s="104"/>
      <c r="M193" s="104"/>
      <c r="N193" s="106">
        <f t="shared" si="48"/>
        <v>0</v>
      </c>
    </row>
    <row r="194" spans="2:14" ht="15" customHeight="1" x14ac:dyDescent="0.2">
      <c r="B194" s="218" t="s">
        <v>100</v>
      </c>
      <c r="C194" s="215"/>
      <c r="D194" s="93" t="s">
        <v>136</v>
      </c>
      <c r="E194" s="96"/>
      <c r="F194" s="104">
        <f>F199+F204+F209+F214</f>
        <v>111.3</v>
      </c>
      <c r="G194" s="104">
        <f t="shared" ref="G194:M194" si="70">G199+G204+G209+G214</f>
        <v>0</v>
      </c>
      <c r="H194" s="104">
        <f t="shared" si="70"/>
        <v>0</v>
      </c>
      <c r="I194" s="104">
        <f t="shared" si="70"/>
        <v>0</v>
      </c>
      <c r="J194" s="104">
        <f t="shared" si="70"/>
        <v>716.1</v>
      </c>
      <c r="K194" s="104">
        <f t="shared" si="70"/>
        <v>70</v>
      </c>
      <c r="L194" s="104">
        <f t="shared" si="70"/>
        <v>70</v>
      </c>
      <c r="M194" s="104">
        <f t="shared" si="70"/>
        <v>70</v>
      </c>
      <c r="N194" s="106">
        <f t="shared" si="48"/>
        <v>1037.4000000000001</v>
      </c>
    </row>
    <row r="195" spans="2:14" x14ac:dyDescent="0.2">
      <c r="B195" s="219"/>
      <c r="C195" s="216"/>
      <c r="D195" s="93" t="s">
        <v>130</v>
      </c>
      <c r="E195" s="96"/>
      <c r="F195" s="104"/>
      <c r="G195" s="104"/>
      <c r="H195" s="104"/>
      <c r="I195" s="104"/>
      <c r="J195" s="104"/>
      <c r="K195" s="104"/>
      <c r="L195" s="104"/>
      <c r="M195" s="104"/>
      <c r="N195" s="106">
        <f t="shared" si="48"/>
        <v>0</v>
      </c>
    </row>
    <row r="196" spans="2:14" x14ac:dyDescent="0.2">
      <c r="B196" s="219"/>
      <c r="C196" s="216"/>
      <c r="D196" s="93" t="s">
        <v>131</v>
      </c>
      <c r="E196" s="96"/>
      <c r="F196" s="104">
        <f>SUM(F206)</f>
        <v>0</v>
      </c>
      <c r="G196" s="104">
        <f t="shared" ref="G196:M196" si="71">SUM(G206)</f>
        <v>0</v>
      </c>
      <c r="H196" s="104">
        <f t="shared" si="71"/>
        <v>0</v>
      </c>
      <c r="I196" s="104">
        <f t="shared" si="71"/>
        <v>0</v>
      </c>
      <c r="J196" s="104">
        <f t="shared" si="71"/>
        <v>601.1</v>
      </c>
      <c r="K196" s="104">
        <f t="shared" si="71"/>
        <v>0</v>
      </c>
      <c r="L196" s="104">
        <f t="shared" si="71"/>
        <v>0</v>
      </c>
      <c r="M196" s="104">
        <f t="shared" si="71"/>
        <v>0</v>
      </c>
      <c r="N196" s="106">
        <f t="shared" si="48"/>
        <v>601.1</v>
      </c>
    </row>
    <row r="197" spans="2:14" x14ac:dyDescent="0.2">
      <c r="B197" s="219"/>
      <c r="C197" s="216"/>
      <c r="D197" s="93" t="s">
        <v>134</v>
      </c>
      <c r="E197" s="96"/>
      <c r="F197" s="104">
        <f>F202+F207+F212+F217</f>
        <v>111.3</v>
      </c>
      <c r="G197" s="104">
        <f t="shared" ref="G197:M197" si="72">G202+G207+G212+G217</f>
        <v>0</v>
      </c>
      <c r="H197" s="104">
        <f t="shared" si="72"/>
        <v>0</v>
      </c>
      <c r="I197" s="104">
        <f t="shared" si="72"/>
        <v>0</v>
      </c>
      <c r="J197" s="104">
        <f t="shared" si="72"/>
        <v>115</v>
      </c>
      <c r="K197" s="104">
        <f t="shared" si="72"/>
        <v>70</v>
      </c>
      <c r="L197" s="104">
        <f t="shared" si="72"/>
        <v>70</v>
      </c>
      <c r="M197" s="104">
        <f t="shared" si="72"/>
        <v>70</v>
      </c>
      <c r="N197" s="106">
        <f t="shared" si="48"/>
        <v>436.3</v>
      </c>
    </row>
    <row r="198" spans="2:14" ht="24" x14ac:dyDescent="0.2">
      <c r="B198" s="220"/>
      <c r="C198" s="217"/>
      <c r="D198" s="93" t="s">
        <v>137</v>
      </c>
      <c r="E198" s="96"/>
      <c r="F198" s="104"/>
      <c r="G198" s="104"/>
      <c r="H198" s="104"/>
      <c r="I198" s="104"/>
      <c r="J198" s="104"/>
      <c r="K198" s="104"/>
      <c r="L198" s="104"/>
      <c r="M198" s="104"/>
      <c r="N198" s="106">
        <f t="shared" si="48"/>
        <v>0</v>
      </c>
    </row>
    <row r="199" spans="2:14" ht="12.75" customHeight="1" x14ac:dyDescent="0.2">
      <c r="B199" s="218" t="s">
        <v>119</v>
      </c>
      <c r="C199" s="215"/>
      <c r="D199" s="93" t="s">
        <v>136</v>
      </c>
      <c r="E199" s="96"/>
      <c r="F199" s="104">
        <f>SUM(F200:F203)</f>
        <v>0</v>
      </c>
      <c r="G199" s="104">
        <f t="shared" ref="G199:M199" si="73">SUM(G200:G203)</f>
        <v>0</v>
      </c>
      <c r="H199" s="104">
        <f t="shared" si="73"/>
        <v>0</v>
      </c>
      <c r="I199" s="104">
        <f t="shared" si="73"/>
        <v>0</v>
      </c>
      <c r="J199" s="104">
        <f t="shared" si="73"/>
        <v>96.45</v>
      </c>
      <c r="K199" s="104">
        <f t="shared" si="73"/>
        <v>70</v>
      </c>
      <c r="L199" s="104">
        <f t="shared" si="73"/>
        <v>70</v>
      </c>
      <c r="M199" s="104">
        <f t="shared" si="73"/>
        <v>70</v>
      </c>
      <c r="N199" s="106">
        <f t="shared" si="48"/>
        <v>306.45</v>
      </c>
    </row>
    <row r="200" spans="2:14" x14ac:dyDescent="0.2">
      <c r="B200" s="219"/>
      <c r="C200" s="216"/>
      <c r="D200" s="93" t="s">
        <v>130</v>
      </c>
      <c r="E200" s="96"/>
      <c r="F200" s="104"/>
      <c r="G200" s="104"/>
      <c r="H200" s="104"/>
      <c r="I200" s="104"/>
      <c r="J200" s="104"/>
      <c r="K200" s="104"/>
      <c r="L200" s="104"/>
      <c r="M200" s="104"/>
      <c r="N200" s="106">
        <f t="shared" si="48"/>
        <v>0</v>
      </c>
    </row>
    <row r="201" spans="2:14" x14ac:dyDescent="0.2">
      <c r="B201" s="219"/>
      <c r="C201" s="216"/>
      <c r="D201" s="93" t="s">
        <v>131</v>
      </c>
      <c r="E201" s="96"/>
      <c r="F201" s="104"/>
      <c r="G201" s="104"/>
      <c r="H201" s="104"/>
      <c r="I201" s="104"/>
      <c r="J201" s="104"/>
      <c r="K201" s="104"/>
      <c r="L201" s="104"/>
      <c r="M201" s="104"/>
      <c r="N201" s="106">
        <f t="shared" si="48"/>
        <v>0</v>
      </c>
    </row>
    <row r="202" spans="2:14" x14ac:dyDescent="0.2">
      <c r="B202" s="219"/>
      <c r="C202" s="216"/>
      <c r="D202" s="93" t="s">
        <v>134</v>
      </c>
      <c r="E202" s="96"/>
      <c r="F202" s="104"/>
      <c r="G202" s="104"/>
      <c r="H202" s="104"/>
      <c r="I202" s="104"/>
      <c r="J202" s="104">
        <v>96.45</v>
      </c>
      <c r="K202" s="104">
        <v>70</v>
      </c>
      <c r="L202" s="104">
        <v>70</v>
      </c>
      <c r="M202" s="104">
        <v>70</v>
      </c>
      <c r="N202" s="106">
        <f t="shared" si="48"/>
        <v>306.45</v>
      </c>
    </row>
    <row r="203" spans="2:14" ht="24" x14ac:dyDescent="0.2">
      <c r="B203" s="220"/>
      <c r="C203" s="217"/>
      <c r="D203" s="93" t="s">
        <v>137</v>
      </c>
      <c r="E203" s="96"/>
      <c r="F203" s="104"/>
      <c r="G203" s="104"/>
      <c r="H203" s="104"/>
      <c r="I203" s="104"/>
      <c r="J203" s="104"/>
      <c r="K203" s="104"/>
      <c r="L203" s="104"/>
      <c r="M203" s="104"/>
      <c r="N203" s="106">
        <f t="shared" si="48"/>
        <v>0</v>
      </c>
    </row>
    <row r="204" spans="2:14" ht="17.25" customHeight="1" x14ac:dyDescent="0.2">
      <c r="B204" s="218" t="s">
        <v>120</v>
      </c>
      <c r="C204" s="215"/>
      <c r="D204" s="93" t="s">
        <v>136</v>
      </c>
      <c r="E204" s="96"/>
      <c r="F204" s="104">
        <f>SUM(F205:F208)</f>
        <v>0</v>
      </c>
      <c r="G204" s="104">
        <f t="shared" ref="G204:M204" si="74">SUM(G205:G208)</f>
        <v>0</v>
      </c>
      <c r="H204" s="104">
        <f t="shared" si="74"/>
        <v>0</v>
      </c>
      <c r="I204" s="104">
        <f t="shared" si="74"/>
        <v>0</v>
      </c>
      <c r="J204" s="104">
        <f t="shared" si="74"/>
        <v>619.65</v>
      </c>
      <c r="K204" s="104">
        <f t="shared" si="74"/>
        <v>0</v>
      </c>
      <c r="L204" s="104">
        <f t="shared" si="74"/>
        <v>0</v>
      </c>
      <c r="M204" s="104">
        <f t="shared" si="74"/>
        <v>0</v>
      </c>
      <c r="N204" s="106">
        <f t="shared" ref="N204:N258" si="75">SUM(F204:M204)</f>
        <v>619.65</v>
      </c>
    </row>
    <row r="205" spans="2:14" x14ac:dyDescent="0.2">
      <c r="B205" s="219"/>
      <c r="C205" s="216"/>
      <c r="D205" s="93" t="s">
        <v>130</v>
      </c>
      <c r="E205" s="96"/>
      <c r="F205" s="104"/>
      <c r="G205" s="104"/>
      <c r="H205" s="104"/>
      <c r="I205" s="104"/>
      <c r="J205" s="104"/>
      <c r="K205" s="104"/>
      <c r="L205" s="104"/>
      <c r="M205" s="104"/>
      <c r="N205" s="106">
        <f t="shared" si="75"/>
        <v>0</v>
      </c>
    </row>
    <row r="206" spans="2:14" x14ac:dyDescent="0.2">
      <c r="B206" s="219"/>
      <c r="C206" s="216"/>
      <c r="D206" s="93" t="s">
        <v>131</v>
      </c>
      <c r="E206" s="96"/>
      <c r="F206" s="104"/>
      <c r="G206" s="104"/>
      <c r="H206" s="104"/>
      <c r="I206" s="104"/>
      <c r="J206" s="104">
        <v>601.1</v>
      </c>
      <c r="K206" s="104"/>
      <c r="L206" s="104"/>
      <c r="M206" s="104"/>
      <c r="N206" s="106">
        <f t="shared" si="75"/>
        <v>601.1</v>
      </c>
    </row>
    <row r="207" spans="2:14" x14ac:dyDescent="0.2">
      <c r="B207" s="219"/>
      <c r="C207" s="216"/>
      <c r="D207" s="93" t="s">
        <v>134</v>
      </c>
      <c r="E207" s="96"/>
      <c r="F207" s="104"/>
      <c r="G207" s="104"/>
      <c r="H207" s="104"/>
      <c r="I207" s="104"/>
      <c r="J207" s="104">
        <v>18.55</v>
      </c>
      <c r="K207" s="104"/>
      <c r="L207" s="104"/>
      <c r="M207" s="104"/>
      <c r="N207" s="106">
        <f t="shared" si="75"/>
        <v>18.55</v>
      </c>
    </row>
    <row r="208" spans="2:14" ht="24" x14ac:dyDescent="0.2">
      <c r="B208" s="220"/>
      <c r="C208" s="217"/>
      <c r="D208" s="93" t="s">
        <v>137</v>
      </c>
      <c r="E208" s="96"/>
      <c r="F208" s="104"/>
      <c r="G208" s="104"/>
      <c r="H208" s="104"/>
      <c r="I208" s="104"/>
      <c r="J208" s="104"/>
      <c r="K208" s="104"/>
      <c r="L208" s="104"/>
      <c r="M208" s="104"/>
      <c r="N208" s="106">
        <f t="shared" si="75"/>
        <v>0</v>
      </c>
    </row>
    <row r="209" spans="2:14" ht="18" customHeight="1" x14ac:dyDescent="0.2">
      <c r="B209" s="218" t="s">
        <v>121</v>
      </c>
      <c r="C209" s="215"/>
      <c r="D209" s="93" t="s">
        <v>136</v>
      </c>
      <c r="E209" s="96"/>
      <c r="F209" s="104">
        <f>SUM(F210:F213)</f>
        <v>99.3</v>
      </c>
      <c r="G209" s="104">
        <f t="shared" ref="G209:M209" si="76">SUM(G210:G213)</f>
        <v>0</v>
      </c>
      <c r="H209" s="104">
        <f t="shared" si="76"/>
        <v>0</v>
      </c>
      <c r="I209" s="104">
        <f t="shared" si="76"/>
        <v>0</v>
      </c>
      <c r="J209" s="104">
        <f t="shared" si="76"/>
        <v>0</v>
      </c>
      <c r="K209" s="104">
        <f t="shared" si="76"/>
        <v>0</v>
      </c>
      <c r="L209" s="104">
        <f t="shared" si="76"/>
        <v>0</v>
      </c>
      <c r="M209" s="104">
        <f t="shared" si="76"/>
        <v>0</v>
      </c>
      <c r="N209" s="106">
        <f t="shared" si="75"/>
        <v>99.3</v>
      </c>
    </row>
    <row r="210" spans="2:14" x14ac:dyDescent="0.2">
      <c r="B210" s="219"/>
      <c r="C210" s="216"/>
      <c r="D210" s="93" t="s">
        <v>130</v>
      </c>
      <c r="E210" s="96"/>
      <c r="F210" s="104"/>
      <c r="G210" s="104"/>
      <c r="H210" s="104"/>
      <c r="I210" s="104"/>
      <c r="J210" s="104"/>
      <c r="K210" s="104"/>
      <c r="L210" s="104"/>
      <c r="M210" s="104"/>
      <c r="N210" s="106">
        <f t="shared" si="75"/>
        <v>0</v>
      </c>
    </row>
    <row r="211" spans="2:14" x14ac:dyDescent="0.2">
      <c r="B211" s="219"/>
      <c r="C211" s="216"/>
      <c r="D211" s="93" t="s">
        <v>131</v>
      </c>
      <c r="E211" s="96"/>
      <c r="F211" s="104"/>
      <c r="G211" s="104"/>
      <c r="H211" s="104"/>
      <c r="I211" s="104"/>
      <c r="J211" s="104"/>
      <c r="K211" s="104"/>
      <c r="L211" s="104"/>
      <c r="M211" s="104"/>
      <c r="N211" s="106">
        <f t="shared" si="75"/>
        <v>0</v>
      </c>
    </row>
    <row r="212" spans="2:14" x14ac:dyDescent="0.2">
      <c r="B212" s="219"/>
      <c r="C212" s="216"/>
      <c r="D212" s="93" t="s">
        <v>134</v>
      </c>
      <c r="E212" s="96"/>
      <c r="F212" s="104">
        <v>99.3</v>
      </c>
      <c r="G212" s="104"/>
      <c r="H212" s="104"/>
      <c r="I212" s="104"/>
      <c r="J212" s="104"/>
      <c r="K212" s="104"/>
      <c r="L212" s="104"/>
      <c r="M212" s="104"/>
      <c r="N212" s="106">
        <f t="shared" si="75"/>
        <v>99.3</v>
      </c>
    </row>
    <row r="213" spans="2:14" ht="24" x14ac:dyDescent="0.2">
      <c r="B213" s="220"/>
      <c r="C213" s="217"/>
      <c r="D213" s="93" t="s">
        <v>137</v>
      </c>
      <c r="E213" s="96"/>
      <c r="F213" s="104"/>
      <c r="G213" s="104"/>
      <c r="H213" s="104"/>
      <c r="I213" s="104"/>
      <c r="J213" s="104"/>
      <c r="K213" s="104"/>
      <c r="L213" s="104"/>
      <c r="M213" s="104"/>
      <c r="N213" s="106">
        <f t="shared" si="75"/>
        <v>0</v>
      </c>
    </row>
    <row r="214" spans="2:14" x14ac:dyDescent="0.2">
      <c r="B214" s="218" t="s">
        <v>122</v>
      </c>
      <c r="C214" s="215"/>
      <c r="D214" s="93" t="s">
        <v>136</v>
      </c>
      <c r="E214" s="96"/>
      <c r="F214" s="104">
        <f>SUM(F215:F218)</f>
        <v>12</v>
      </c>
      <c r="G214" s="104">
        <f t="shared" ref="G214:M214" si="77">SUM(G215:G218)</f>
        <v>0</v>
      </c>
      <c r="H214" s="104">
        <f t="shared" si="77"/>
        <v>0</v>
      </c>
      <c r="I214" s="104">
        <f t="shared" si="77"/>
        <v>0</v>
      </c>
      <c r="J214" s="104">
        <f t="shared" si="77"/>
        <v>0</v>
      </c>
      <c r="K214" s="104">
        <f t="shared" si="77"/>
        <v>0</v>
      </c>
      <c r="L214" s="104">
        <f t="shared" si="77"/>
        <v>0</v>
      </c>
      <c r="M214" s="104">
        <f t="shared" si="77"/>
        <v>0</v>
      </c>
      <c r="N214" s="106">
        <f t="shared" si="75"/>
        <v>12</v>
      </c>
    </row>
    <row r="215" spans="2:14" x14ac:dyDescent="0.2">
      <c r="B215" s="219"/>
      <c r="C215" s="216"/>
      <c r="D215" s="93" t="s">
        <v>130</v>
      </c>
      <c r="E215" s="96"/>
      <c r="F215" s="104"/>
      <c r="G215" s="104"/>
      <c r="H215" s="104"/>
      <c r="I215" s="104"/>
      <c r="J215" s="104"/>
      <c r="K215" s="104"/>
      <c r="L215" s="104"/>
      <c r="M215" s="104"/>
      <c r="N215" s="106">
        <f t="shared" si="75"/>
        <v>0</v>
      </c>
    </row>
    <row r="216" spans="2:14" x14ac:dyDescent="0.2">
      <c r="B216" s="219"/>
      <c r="C216" s="216"/>
      <c r="D216" s="93" t="s">
        <v>131</v>
      </c>
      <c r="E216" s="96"/>
      <c r="F216" s="104"/>
      <c r="G216" s="104"/>
      <c r="H216" s="104"/>
      <c r="I216" s="104"/>
      <c r="J216" s="104"/>
      <c r="K216" s="104"/>
      <c r="L216" s="104"/>
      <c r="M216" s="104"/>
      <c r="N216" s="106">
        <f t="shared" si="75"/>
        <v>0</v>
      </c>
    </row>
    <row r="217" spans="2:14" x14ac:dyDescent="0.2">
      <c r="B217" s="219"/>
      <c r="C217" s="216"/>
      <c r="D217" s="93" t="s">
        <v>134</v>
      </c>
      <c r="E217" s="96"/>
      <c r="F217" s="104">
        <v>12</v>
      </c>
      <c r="G217" s="104"/>
      <c r="H217" s="104"/>
      <c r="I217" s="104"/>
      <c r="J217" s="104"/>
      <c r="K217" s="104"/>
      <c r="L217" s="104"/>
      <c r="M217" s="104"/>
      <c r="N217" s="106">
        <f t="shared" si="75"/>
        <v>12</v>
      </c>
    </row>
    <row r="218" spans="2:14" ht="24" x14ac:dyDescent="0.2">
      <c r="B218" s="220"/>
      <c r="C218" s="217"/>
      <c r="D218" s="93" t="s">
        <v>137</v>
      </c>
      <c r="E218" s="96"/>
      <c r="F218" s="104"/>
      <c r="G218" s="104"/>
      <c r="H218" s="104"/>
      <c r="I218" s="104"/>
      <c r="J218" s="104"/>
      <c r="K218" s="104"/>
      <c r="L218" s="104"/>
      <c r="M218" s="104"/>
      <c r="N218" s="106">
        <f t="shared" si="75"/>
        <v>0</v>
      </c>
    </row>
    <row r="219" spans="2:14" ht="12.75" customHeight="1" x14ac:dyDescent="0.2">
      <c r="B219" s="203" t="s">
        <v>101</v>
      </c>
      <c r="C219" s="213" t="s">
        <v>135</v>
      </c>
      <c r="D219" s="101" t="s">
        <v>136</v>
      </c>
      <c r="E219" s="96"/>
      <c r="F219" s="105">
        <f>SUM(F220:F223)</f>
        <v>35</v>
      </c>
      <c r="G219" s="105">
        <f t="shared" ref="G219:M219" si="78">SUM(G220:G223)</f>
        <v>70</v>
      </c>
      <c r="H219" s="105">
        <f t="shared" si="78"/>
        <v>70</v>
      </c>
      <c r="I219" s="105">
        <f t="shared" si="78"/>
        <v>70</v>
      </c>
      <c r="J219" s="105">
        <f t="shared" si="78"/>
        <v>70</v>
      </c>
      <c r="K219" s="105">
        <f t="shared" si="78"/>
        <v>60</v>
      </c>
      <c r="L219" s="105">
        <f t="shared" si="78"/>
        <v>70</v>
      </c>
      <c r="M219" s="105">
        <f t="shared" si="78"/>
        <v>70</v>
      </c>
      <c r="N219" s="106">
        <f t="shared" si="75"/>
        <v>515</v>
      </c>
    </row>
    <row r="220" spans="2:14" x14ac:dyDescent="0.2">
      <c r="B220" s="204"/>
      <c r="C220" s="214"/>
      <c r="D220" s="93" t="s">
        <v>130</v>
      </c>
      <c r="E220" s="96"/>
      <c r="F220" s="104"/>
      <c r="G220" s="104"/>
      <c r="H220" s="104"/>
      <c r="I220" s="104"/>
      <c r="J220" s="104"/>
      <c r="K220" s="104"/>
      <c r="L220" s="104"/>
      <c r="M220" s="104"/>
      <c r="N220" s="106">
        <f t="shared" si="75"/>
        <v>0</v>
      </c>
    </row>
    <row r="221" spans="2:14" x14ac:dyDescent="0.2">
      <c r="B221" s="204"/>
      <c r="C221" s="214"/>
      <c r="D221" s="93" t="s">
        <v>131</v>
      </c>
      <c r="E221" s="96"/>
      <c r="F221" s="104"/>
      <c r="G221" s="104"/>
      <c r="H221" s="104"/>
      <c r="I221" s="104"/>
      <c r="J221" s="104"/>
      <c r="K221" s="104"/>
      <c r="L221" s="104"/>
      <c r="M221" s="104"/>
      <c r="N221" s="106">
        <f t="shared" si="75"/>
        <v>0</v>
      </c>
    </row>
    <row r="222" spans="2:14" x14ac:dyDescent="0.2">
      <c r="B222" s="204"/>
      <c r="C222" s="214"/>
      <c r="D222" s="93" t="s">
        <v>134</v>
      </c>
      <c r="E222" s="96"/>
      <c r="F222" s="104">
        <f>SUM(F227)</f>
        <v>35</v>
      </c>
      <c r="G222" s="104">
        <f t="shared" ref="G222:M222" si="79">SUM(G227)</f>
        <v>70</v>
      </c>
      <c r="H222" s="104">
        <f t="shared" si="79"/>
        <v>70</v>
      </c>
      <c r="I222" s="104">
        <f t="shared" si="79"/>
        <v>70</v>
      </c>
      <c r="J222" s="104">
        <f t="shared" si="79"/>
        <v>70</v>
      </c>
      <c r="K222" s="104">
        <f t="shared" si="79"/>
        <v>60</v>
      </c>
      <c r="L222" s="104">
        <f t="shared" si="79"/>
        <v>70</v>
      </c>
      <c r="M222" s="104">
        <f t="shared" si="79"/>
        <v>70</v>
      </c>
      <c r="N222" s="106">
        <f t="shared" si="75"/>
        <v>515</v>
      </c>
    </row>
    <row r="223" spans="2:14" ht="24" x14ac:dyDescent="0.2">
      <c r="B223" s="204"/>
      <c r="C223" s="214"/>
      <c r="D223" s="93" t="s">
        <v>137</v>
      </c>
      <c r="E223" s="96"/>
      <c r="F223" s="104"/>
      <c r="G223" s="104"/>
      <c r="H223" s="104"/>
      <c r="I223" s="104"/>
      <c r="J223" s="104"/>
      <c r="K223" s="104"/>
      <c r="L223" s="104"/>
      <c r="M223" s="104"/>
      <c r="N223" s="106">
        <f t="shared" si="75"/>
        <v>0</v>
      </c>
    </row>
    <row r="224" spans="2:14" x14ac:dyDescent="0.2">
      <c r="B224" s="204"/>
      <c r="C224" s="213" t="s">
        <v>129</v>
      </c>
      <c r="D224" s="93" t="s">
        <v>136</v>
      </c>
      <c r="E224" s="96"/>
      <c r="F224" s="104">
        <f>SUM(F225:F228)</f>
        <v>35</v>
      </c>
      <c r="G224" s="104">
        <f t="shared" ref="G224:M224" si="80">SUM(G225:G228)</f>
        <v>70</v>
      </c>
      <c r="H224" s="104">
        <f t="shared" si="80"/>
        <v>70</v>
      </c>
      <c r="I224" s="104">
        <f t="shared" si="80"/>
        <v>70</v>
      </c>
      <c r="J224" s="104">
        <f t="shared" si="80"/>
        <v>70</v>
      </c>
      <c r="K224" s="104">
        <f t="shared" si="80"/>
        <v>60</v>
      </c>
      <c r="L224" s="104">
        <f t="shared" si="80"/>
        <v>70</v>
      </c>
      <c r="M224" s="104">
        <f t="shared" si="80"/>
        <v>70</v>
      </c>
      <c r="N224" s="106">
        <f t="shared" si="75"/>
        <v>515</v>
      </c>
    </row>
    <row r="225" spans="2:14" x14ac:dyDescent="0.2">
      <c r="B225" s="204"/>
      <c r="C225" s="214"/>
      <c r="D225" s="93" t="s">
        <v>130</v>
      </c>
      <c r="E225" s="96"/>
      <c r="F225" s="104"/>
      <c r="G225" s="104"/>
      <c r="H225" s="104"/>
      <c r="I225" s="104"/>
      <c r="J225" s="104"/>
      <c r="K225" s="104"/>
      <c r="L225" s="104"/>
      <c r="M225" s="104"/>
      <c r="N225" s="106">
        <f t="shared" si="75"/>
        <v>0</v>
      </c>
    </row>
    <row r="226" spans="2:14" x14ac:dyDescent="0.2">
      <c r="B226" s="204"/>
      <c r="C226" s="214"/>
      <c r="D226" s="93" t="s">
        <v>131</v>
      </c>
      <c r="E226" s="96"/>
      <c r="F226" s="104"/>
      <c r="G226" s="104"/>
      <c r="H226" s="104"/>
      <c r="I226" s="104"/>
      <c r="J226" s="104"/>
      <c r="K226" s="104"/>
      <c r="L226" s="104"/>
      <c r="M226" s="104"/>
      <c r="N226" s="106">
        <f t="shared" si="75"/>
        <v>0</v>
      </c>
    </row>
    <row r="227" spans="2:14" x14ac:dyDescent="0.2">
      <c r="B227" s="204"/>
      <c r="C227" s="214"/>
      <c r="D227" s="93" t="s">
        <v>134</v>
      </c>
      <c r="E227" s="96"/>
      <c r="F227" s="104">
        <f>SUM(F232)</f>
        <v>35</v>
      </c>
      <c r="G227" s="104">
        <f t="shared" ref="G227:M227" si="81">SUM(G232)</f>
        <v>70</v>
      </c>
      <c r="H227" s="104">
        <f t="shared" si="81"/>
        <v>70</v>
      </c>
      <c r="I227" s="104">
        <f t="shared" si="81"/>
        <v>70</v>
      </c>
      <c r="J227" s="104">
        <f t="shared" si="81"/>
        <v>70</v>
      </c>
      <c r="K227" s="104">
        <f t="shared" si="81"/>
        <v>60</v>
      </c>
      <c r="L227" s="104">
        <f t="shared" si="81"/>
        <v>70</v>
      </c>
      <c r="M227" s="104">
        <f t="shared" si="81"/>
        <v>70</v>
      </c>
      <c r="N227" s="106">
        <f t="shared" si="75"/>
        <v>515</v>
      </c>
    </row>
    <row r="228" spans="2:14" ht="24" x14ac:dyDescent="0.2">
      <c r="B228" s="205"/>
      <c r="C228" s="214"/>
      <c r="D228" s="93" t="s">
        <v>137</v>
      </c>
      <c r="E228" s="96"/>
      <c r="F228" s="104"/>
      <c r="G228" s="104"/>
      <c r="H228" s="104"/>
      <c r="I228" s="104"/>
      <c r="J228" s="104"/>
      <c r="K228" s="104"/>
      <c r="L228" s="104"/>
      <c r="M228" s="104"/>
      <c r="N228" s="106">
        <f t="shared" si="75"/>
        <v>0</v>
      </c>
    </row>
    <row r="229" spans="2:14" ht="14.25" customHeight="1" x14ac:dyDescent="0.2">
      <c r="B229" s="218" t="s">
        <v>102</v>
      </c>
      <c r="C229" s="215"/>
      <c r="D229" s="93" t="s">
        <v>136</v>
      </c>
      <c r="E229" s="96"/>
      <c r="F229" s="104">
        <f>SUM(F232)</f>
        <v>35</v>
      </c>
      <c r="G229" s="104">
        <f t="shared" ref="G229:M229" si="82">SUM(G232)</f>
        <v>70</v>
      </c>
      <c r="H229" s="104">
        <f t="shared" si="82"/>
        <v>70</v>
      </c>
      <c r="I229" s="104">
        <f t="shared" si="82"/>
        <v>70</v>
      </c>
      <c r="J229" s="104">
        <f t="shared" si="82"/>
        <v>70</v>
      </c>
      <c r="K229" s="104">
        <f t="shared" si="82"/>
        <v>60</v>
      </c>
      <c r="L229" s="104">
        <f t="shared" si="82"/>
        <v>70</v>
      </c>
      <c r="M229" s="104">
        <f t="shared" si="82"/>
        <v>70</v>
      </c>
      <c r="N229" s="106">
        <f t="shared" si="75"/>
        <v>515</v>
      </c>
    </row>
    <row r="230" spans="2:14" x14ac:dyDescent="0.2">
      <c r="B230" s="219"/>
      <c r="C230" s="216"/>
      <c r="D230" s="93" t="s">
        <v>130</v>
      </c>
      <c r="E230" s="96"/>
      <c r="F230" s="104"/>
      <c r="G230" s="104"/>
      <c r="H230" s="104"/>
      <c r="I230" s="104"/>
      <c r="J230" s="104"/>
      <c r="K230" s="104"/>
      <c r="L230" s="104"/>
      <c r="M230" s="104"/>
      <c r="N230" s="106">
        <f t="shared" si="75"/>
        <v>0</v>
      </c>
    </row>
    <row r="231" spans="2:14" x14ac:dyDescent="0.2">
      <c r="B231" s="219"/>
      <c r="C231" s="216"/>
      <c r="D231" s="93" t="s">
        <v>131</v>
      </c>
      <c r="E231" s="96"/>
      <c r="F231" s="104"/>
      <c r="G231" s="104"/>
      <c r="H231" s="104"/>
      <c r="I231" s="104"/>
      <c r="J231" s="104"/>
      <c r="K231" s="104"/>
      <c r="L231" s="104"/>
      <c r="M231" s="104"/>
      <c r="N231" s="106">
        <f t="shared" si="75"/>
        <v>0</v>
      </c>
    </row>
    <row r="232" spans="2:14" x14ac:dyDescent="0.2">
      <c r="B232" s="219"/>
      <c r="C232" s="216"/>
      <c r="D232" s="93" t="s">
        <v>134</v>
      </c>
      <c r="E232" s="96"/>
      <c r="F232" s="104">
        <f>SUM(F237)</f>
        <v>35</v>
      </c>
      <c r="G232" s="104">
        <f t="shared" ref="G232:M232" si="83">SUM(G237)</f>
        <v>70</v>
      </c>
      <c r="H232" s="104">
        <f t="shared" si="83"/>
        <v>70</v>
      </c>
      <c r="I232" s="104">
        <f t="shared" si="83"/>
        <v>70</v>
      </c>
      <c r="J232" s="104">
        <f t="shared" si="83"/>
        <v>70</v>
      </c>
      <c r="K232" s="104">
        <f t="shared" si="83"/>
        <v>60</v>
      </c>
      <c r="L232" s="104">
        <f t="shared" si="83"/>
        <v>70</v>
      </c>
      <c r="M232" s="104">
        <f t="shared" si="83"/>
        <v>70</v>
      </c>
      <c r="N232" s="106">
        <f t="shared" si="75"/>
        <v>515</v>
      </c>
    </row>
    <row r="233" spans="2:14" ht="24" x14ac:dyDescent="0.2">
      <c r="B233" s="220"/>
      <c r="C233" s="217"/>
      <c r="D233" s="93" t="s">
        <v>137</v>
      </c>
      <c r="E233" s="96"/>
      <c r="F233" s="104"/>
      <c r="G233" s="104"/>
      <c r="H233" s="104"/>
      <c r="I233" s="104"/>
      <c r="J233" s="104"/>
      <c r="K233" s="104"/>
      <c r="L233" s="104"/>
      <c r="M233" s="104"/>
      <c r="N233" s="106">
        <f t="shared" si="75"/>
        <v>0</v>
      </c>
    </row>
    <row r="234" spans="2:14" ht="13.5" customHeight="1" x14ac:dyDescent="0.2">
      <c r="B234" s="218" t="s">
        <v>103</v>
      </c>
      <c r="C234" s="215"/>
      <c r="D234" s="93" t="s">
        <v>136</v>
      </c>
      <c r="E234" s="96"/>
      <c r="F234" s="104">
        <f>SUM(F235:F238)</f>
        <v>35</v>
      </c>
      <c r="G234" s="104">
        <f t="shared" ref="G234:M234" si="84">SUM(G235:G238)</f>
        <v>70</v>
      </c>
      <c r="H234" s="104">
        <f t="shared" si="84"/>
        <v>70</v>
      </c>
      <c r="I234" s="104">
        <f t="shared" si="84"/>
        <v>70</v>
      </c>
      <c r="J234" s="104">
        <f t="shared" si="84"/>
        <v>70</v>
      </c>
      <c r="K234" s="104">
        <f t="shared" si="84"/>
        <v>60</v>
      </c>
      <c r="L234" s="104">
        <f t="shared" si="84"/>
        <v>70</v>
      </c>
      <c r="M234" s="104">
        <f t="shared" si="84"/>
        <v>70</v>
      </c>
      <c r="N234" s="106">
        <f t="shared" si="75"/>
        <v>515</v>
      </c>
    </row>
    <row r="235" spans="2:14" x14ac:dyDescent="0.2">
      <c r="B235" s="219"/>
      <c r="C235" s="216"/>
      <c r="D235" s="93" t="s">
        <v>130</v>
      </c>
      <c r="E235" s="96"/>
      <c r="F235" s="104"/>
      <c r="G235" s="104"/>
      <c r="H235" s="104"/>
      <c r="I235" s="104"/>
      <c r="J235" s="104"/>
      <c r="K235" s="104"/>
      <c r="L235" s="104"/>
      <c r="M235" s="104"/>
      <c r="N235" s="106">
        <f t="shared" si="75"/>
        <v>0</v>
      </c>
    </row>
    <row r="236" spans="2:14" x14ac:dyDescent="0.2">
      <c r="B236" s="219"/>
      <c r="C236" s="216"/>
      <c r="D236" s="93" t="s">
        <v>131</v>
      </c>
      <c r="E236" s="96"/>
      <c r="F236" s="104"/>
      <c r="G236" s="104"/>
      <c r="H236" s="104"/>
      <c r="I236" s="104"/>
      <c r="J236" s="104"/>
      <c r="K236" s="104"/>
      <c r="L236" s="104"/>
      <c r="M236" s="104"/>
      <c r="N236" s="106">
        <f t="shared" si="75"/>
        <v>0</v>
      </c>
    </row>
    <row r="237" spans="2:14" x14ac:dyDescent="0.2">
      <c r="B237" s="219"/>
      <c r="C237" s="216"/>
      <c r="D237" s="93" t="s">
        <v>134</v>
      </c>
      <c r="E237" s="96"/>
      <c r="F237" s="104">
        <v>35</v>
      </c>
      <c r="G237" s="104">
        <v>70</v>
      </c>
      <c r="H237" s="104">
        <v>70</v>
      </c>
      <c r="I237" s="104">
        <v>70</v>
      </c>
      <c r="J237" s="104">
        <v>70</v>
      </c>
      <c r="K237" s="104">
        <v>60</v>
      </c>
      <c r="L237" s="104">
        <v>70</v>
      </c>
      <c r="M237" s="104">
        <v>70</v>
      </c>
      <c r="N237" s="106">
        <f t="shared" si="75"/>
        <v>515</v>
      </c>
    </row>
    <row r="238" spans="2:14" ht="24" x14ac:dyDescent="0.2">
      <c r="B238" s="220"/>
      <c r="C238" s="217"/>
      <c r="D238" s="93" t="s">
        <v>137</v>
      </c>
      <c r="E238" s="96"/>
      <c r="F238" s="104"/>
      <c r="G238" s="104"/>
      <c r="H238" s="104"/>
      <c r="I238" s="104"/>
      <c r="J238" s="104"/>
      <c r="K238" s="104"/>
      <c r="L238" s="104"/>
      <c r="M238" s="104"/>
      <c r="N238" s="106">
        <f t="shared" si="75"/>
        <v>0</v>
      </c>
    </row>
    <row r="239" spans="2:14" ht="12.75" customHeight="1" x14ac:dyDescent="0.2">
      <c r="B239" s="203" t="s">
        <v>104</v>
      </c>
      <c r="C239" s="213" t="s">
        <v>135</v>
      </c>
      <c r="D239" s="101" t="s">
        <v>136</v>
      </c>
      <c r="E239" s="96"/>
      <c r="F239" s="105">
        <f>SUM(F240:F243)</f>
        <v>0</v>
      </c>
      <c r="G239" s="105">
        <f t="shared" ref="G239:M239" si="85">SUM(G240:G243)</f>
        <v>0</v>
      </c>
      <c r="H239" s="105">
        <f t="shared" si="85"/>
        <v>0</v>
      </c>
      <c r="I239" s="105">
        <f t="shared" si="85"/>
        <v>0.9</v>
      </c>
      <c r="J239" s="105">
        <f t="shared" si="85"/>
        <v>0.41</v>
      </c>
      <c r="K239" s="105">
        <f t="shared" si="85"/>
        <v>0.7</v>
      </c>
      <c r="L239" s="105">
        <f t="shared" si="85"/>
        <v>1.01</v>
      </c>
      <c r="M239" s="105">
        <f t="shared" si="85"/>
        <v>0.67</v>
      </c>
      <c r="N239" s="106">
        <f t="shared" si="75"/>
        <v>3.6899999999999995</v>
      </c>
    </row>
    <row r="240" spans="2:14" x14ac:dyDescent="0.2">
      <c r="B240" s="204"/>
      <c r="C240" s="214"/>
      <c r="D240" s="93" t="s">
        <v>130</v>
      </c>
      <c r="E240" s="96"/>
      <c r="F240" s="104"/>
      <c r="G240" s="104"/>
      <c r="H240" s="104"/>
      <c r="I240" s="104"/>
      <c r="J240" s="104"/>
      <c r="K240" s="104"/>
      <c r="L240" s="104"/>
      <c r="M240" s="104"/>
      <c r="N240" s="106">
        <f t="shared" si="75"/>
        <v>0</v>
      </c>
    </row>
    <row r="241" spans="2:14" x14ac:dyDescent="0.2">
      <c r="B241" s="204"/>
      <c r="C241" s="214"/>
      <c r="D241" s="93" t="s">
        <v>131</v>
      </c>
      <c r="E241" s="96"/>
      <c r="F241" s="104"/>
      <c r="G241" s="104"/>
      <c r="H241" s="104"/>
      <c r="I241" s="104"/>
      <c r="J241" s="104"/>
      <c r="K241" s="104"/>
      <c r="L241" s="104"/>
      <c r="M241" s="104"/>
      <c r="N241" s="106">
        <f t="shared" si="75"/>
        <v>0</v>
      </c>
    </row>
    <row r="242" spans="2:14" x14ac:dyDescent="0.2">
      <c r="B242" s="204"/>
      <c r="C242" s="214"/>
      <c r="D242" s="93" t="s">
        <v>134</v>
      </c>
      <c r="E242" s="96"/>
      <c r="F242" s="104">
        <f>SUM(F247)</f>
        <v>0</v>
      </c>
      <c r="G242" s="104">
        <f t="shared" ref="G242:M242" si="86">SUM(G247)</f>
        <v>0</v>
      </c>
      <c r="H242" s="104">
        <f t="shared" si="86"/>
        <v>0</v>
      </c>
      <c r="I242" s="104">
        <f t="shared" si="86"/>
        <v>0.9</v>
      </c>
      <c r="J242" s="104">
        <f t="shared" si="86"/>
        <v>0.41</v>
      </c>
      <c r="K242" s="104">
        <f t="shared" si="86"/>
        <v>0.7</v>
      </c>
      <c r="L242" s="104">
        <f t="shared" si="86"/>
        <v>1.01</v>
      </c>
      <c r="M242" s="104">
        <f t="shared" si="86"/>
        <v>0.67</v>
      </c>
      <c r="N242" s="106">
        <f t="shared" si="75"/>
        <v>3.6899999999999995</v>
      </c>
    </row>
    <row r="243" spans="2:14" ht="24" x14ac:dyDescent="0.2">
      <c r="B243" s="204"/>
      <c r="C243" s="214"/>
      <c r="D243" s="93" t="s">
        <v>137</v>
      </c>
      <c r="E243" s="96"/>
      <c r="F243" s="104"/>
      <c r="G243" s="104"/>
      <c r="H243" s="104"/>
      <c r="I243" s="104"/>
      <c r="J243" s="104"/>
      <c r="K243" s="104"/>
      <c r="L243" s="104"/>
      <c r="M243" s="104"/>
      <c r="N243" s="106">
        <f t="shared" si="75"/>
        <v>0</v>
      </c>
    </row>
    <row r="244" spans="2:14" x14ac:dyDescent="0.2">
      <c r="B244" s="204"/>
      <c r="C244" s="213" t="s">
        <v>129</v>
      </c>
      <c r="D244" s="93" t="s">
        <v>136</v>
      </c>
      <c r="E244" s="96"/>
      <c r="F244" s="104">
        <f>SUM(F245:F248)</f>
        <v>0</v>
      </c>
      <c r="G244" s="104">
        <f t="shared" ref="G244:M244" si="87">SUM(G245:G248)</f>
        <v>0</v>
      </c>
      <c r="H244" s="104">
        <f t="shared" si="87"/>
        <v>0</v>
      </c>
      <c r="I244" s="104">
        <f t="shared" si="87"/>
        <v>0.9</v>
      </c>
      <c r="J244" s="104">
        <f t="shared" si="87"/>
        <v>0.41</v>
      </c>
      <c r="K244" s="104">
        <f t="shared" si="87"/>
        <v>0.7</v>
      </c>
      <c r="L244" s="104">
        <f t="shared" si="87"/>
        <v>1.01</v>
      </c>
      <c r="M244" s="104">
        <f t="shared" si="87"/>
        <v>0.67</v>
      </c>
      <c r="N244" s="106">
        <f t="shared" si="75"/>
        <v>3.6899999999999995</v>
      </c>
    </row>
    <row r="245" spans="2:14" x14ac:dyDescent="0.2">
      <c r="B245" s="204"/>
      <c r="C245" s="214"/>
      <c r="D245" s="93" t="s">
        <v>130</v>
      </c>
      <c r="E245" s="96"/>
      <c r="F245" s="104"/>
      <c r="G245" s="104"/>
      <c r="H245" s="104"/>
      <c r="I245" s="104"/>
      <c r="J245" s="104"/>
      <c r="K245" s="104"/>
      <c r="L245" s="104"/>
      <c r="M245" s="104"/>
      <c r="N245" s="106">
        <f t="shared" si="75"/>
        <v>0</v>
      </c>
    </row>
    <row r="246" spans="2:14" x14ac:dyDescent="0.2">
      <c r="B246" s="204"/>
      <c r="C246" s="214"/>
      <c r="D246" s="93" t="s">
        <v>131</v>
      </c>
      <c r="E246" s="96"/>
      <c r="F246" s="104"/>
      <c r="G246" s="104"/>
      <c r="H246" s="104"/>
      <c r="I246" s="104"/>
      <c r="J246" s="104"/>
      <c r="K246" s="104"/>
      <c r="L246" s="104"/>
      <c r="M246" s="104"/>
      <c r="N246" s="106">
        <f t="shared" si="75"/>
        <v>0</v>
      </c>
    </row>
    <row r="247" spans="2:14" x14ac:dyDescent="0.2">
      <c r="B247" s="204"/>
      <c r="C247" s="214"/>
      <c r="D247" s="93" t="s">
        <v>134</v>
      </c>
      <c r="E247" s="96"/>
      <c r="F247" s="104">
        <f>SUM(F252)</f>
        <v>0</v>
      </c>
      <c r="G247" s="104">
        <f t="shared" ref="G247:M247" si="88">SUM(G252)</f>
        <v>0</v>
      </c>
      <c r="H247" s="104">
        <f t="shared" si="88"/>
        <v>0</v>
      </c>
      <c r="I247" s="104">
        <f t="shared" si="88"/>
        <v>0.9</v>
      </c>
      <c r="J247" s="104">
        <f t="shared" si="88"/>
        <v>0.41</v>
      </c>
      <c r="K247" s="104">
        <f t="shared" si="88"/>
        <v>0.7</v>
      </c>
      <c r="L247" s="104">
        <f t="shared" si="88"/>
        <v>1.01</v>
      </c>
      <c r="M247" s="104">
        <f t="shared" si="88"/>
        <v>0.67</v>
      </c>
      <c r="N247" s="106">
        <f t="shared" si="75"/>
        <v>3.6899999999999995</v>
      </c>
    </row>
    <row r="248" spans="2:14" ht="24" x14ac:dyDescent="0.2">
      <c r="B248" s="205"/>
      <c r="C248" s="214"/>
      <c r="D248" s="93" t="s">
        <v>137</v>
      </c>
      <c r="E248" s="96"/>
      <c r="F248" s="104"/>
      <c r="G248" s="104"/>
      <c r="H248" s="104"/>
      <c r="I248" s="104"/>
      <c r="J248" s="104"/>
      <c r="K248" s="104"/>
      <c r="L248" s="104"/>
      <c r="M248" s="104"/>
      <c r="N248" s="106">
        <f t="shared" si="75"/>
        <v>0</v>
      </c>
    </row>
    <row r="249" spans="2:14" ht="15" customHeight="1" x14ac:dyDescent="0.2">
      <c r="B249" s="218" t="s">
        <v>105</v>
      </c>
      <c r="C249" s="215"/>
      <c r="D249" s="93" t="s">
        <v>136</v>
      </c>
      <c r="E249" s="96"/>
      <c r="F249" s="104">
        <f>SUM(F250:F253)</f>
        <v>0</v>
      </c>
      <c r="G249" s="104">
        <f t="shared" ref="G249:M249" si="89">SUM(G250:G253)</f>
        <v>0</v>
      </c>
      <c r="H249" s="104">
        <f t="shared" si="89"/>
        <v>0</v>
      </c>
      <c r="I249" s="104">
        <f t="shared" si="89"/>
        <v>0.9</v>
      </c>
      <c r="J249" s="104">
        <f t="shared" si="89"/>
        <v>0.41</v>
      </c>
      <c r="K249" s="104">
        <f t="shared" si="89"/>
        <v>0.7</v>
      </c>
      <c r="L249" s="104">
        <f t="shared" si="89"/>
        <v>1.01</v>
      </c>
      <c r="M249" s="104">
        <f t="shared" si="89"/>
        <v>0.67</v>
      </c>
      <c r="N249" s="106">
        <f t="shared" si="75"/>
        <v>3.6899999999999995</v>
      </c>
    </row>
    <row r="250" spans="2:14" x14ac:dyDescent="0.2">
      <c r="B250" s="219"/>
      <c r="C250" s="216"/>
      <c r="D250" s="93" t="s">
        <v>130</v>
      </c>
      <c r="E250" s="96"/>
      <c r="F250" s="104"/>
      <c r="G250" s="104"/>
      <c r="H250" s="104"/>
      <c r="I250" s="104"/>
      <c r="J250" s="104"/>
      <c r="K250" s="104"/>
      <c r="L250" s="104"/>
      <c r="M250" s="104"/>
      <c r="N250" s="106">
        <f t="shared" si="75"/>
        <v>0</v>
      </c>
    </row>
    <row r="251" spans="2:14" x14ac:dyDescent="0.2">
      <c r="B251" s="219"/>
      <c r="C251" s="216"/>
      <c r="D251" s="93" t="s">
        <v>131</v>
      </c>
      <c r="E251" s="96"/>
      <c r="F251" s="104"/>
      <c r="G251" s="104"/>
      <c r="H251" s="104"/>
      <c r="I251" s="104"/>
      <c r="J251" s="104"/>
      <c r="K251" s="104"/>
      <c r="L251" s="104"/>
      <c r="M251" s="104"/>
      <c r="N251" s="106">
        <f t="shared" si="75"/>
        <v>0</v>
      </c>
    </row>
    <row r="252" spans="2:14" x14ac:dyDescent="0.2">
      <c r="B252" s="219"/>
      <c r="C252" s="216"/>
      <c r="D252" s="93" t="s">
        <v>134</v>
      </c>
      <c r="E252" s="96"/>
      <c r="F252" s="104">
        <f>SUM(F257)</f>
        <v>0</v>
      </c>
      <c r="G252" s="104">
        <f t="shared" ref="G252:M252" si="90">SUM(G257)</f>
        <v>0</v>
      </c>
      <c r="H252" s="104">
        <f t="shared" si="90"/>
        <v>0</v>
      </c>
      <c r="I252" s="104">
        <f t="shared" si="90"/>
        <v>0.9</v>
      </c>
      <c r="J252" s="104">
        <f t="shared" si="90"/>
        <v>0.41</v>
      </c>
      <c r="K252" s="104">
        <f t="shared" si="90"/>
        <v>0.7</v>
      </c>
      <c r="L252" s="104">
        <f t="shared" si="90"/>
        <v>1.01</v>
      </c>
      <c r="M252" s="104">
        <f t="shared" si="90"/>
        <v>0.67</v>
      </c>
      <c r="N252" s="106">
        <f t="shared" si="75"/>
        <v>3.6899999999999995</v>
      </c>
    </row>
    <row r="253" spans="2:14" ht="24" x14ac:dyDescent="0.2">
      <c r="B253" s="220"/>
      <c r="C253" s="217"/>
      <c r="D253" s="93" t="s">
        <v>137</v>
      </c>
      <c r="E253" s="96"/>
      <c r="F253" s="104"/>
      <c r="G253" s="104"/>
      <c r="H253" s="104"/>
      <c r="I253" s="104"/>
      <c r="J253" s="104"/>
      <c r="K253" s="104"/>
      <c r="L253" s="104"/>
      <c r="M253" s="104"/>
      <c r="N253" s="106">
        <f t="shared" si="75"/>
        <v>0</v>
      </c>
    </row>
    <row r="254" spans="2:14" x14ac:dyDescent="0.2">
      <c r="B254" s="221" t="s">
        <v>106</v>
      </c>
      <c r="C254" s="215"/>
      <c r="D254" s="93" t="s">
        <v>136</v>
      </c>
      <c r="E254" s="96"/>
      <c r="F254" s="104">
        <f>SUM(F255:F258)</f>
        <v>0</v>
      </c>
      <c r="G254" s="104">
        <f t="shared" ref="G254:M254" si="91">SUM(G255:G258)</f>
        <v>0</v>
      </c>
      <c r="H254" s="104">
        <f t="shared" si="91"/>
        <v>0</v>
      </c>
      <c r="I254" s="104">
        <f t="shared" si="91"/>
        <v>0.9</v>
      </c>
      <c r="J254" s="104">
        <f t="shared" si="91"/>
        <v>0.41</v>
      </c>
      <c r="K254" s="104">
        <f t="shared" si="91"/>
        <v>0.7</v>
      </c>
      <c r="L254" s="104">
        <f t="shared" si="91"/>
        <v>1.01</v>
      </c>
      <c r="M254" s="104">
        <f t="shared" si="91"/>
        <v>0.67</v>
      </c>
      <c r="N254" s="106">
        <f t="shared" si="75"/>
        <v>3.6899999999999995</v>
      </c>
    </row>
    <row r="255" spans="2:14" x14ac:dyDescent="0.2">
      <c r="B255" s="222"/>
      <c r="C255" s="216"/>
      <c r="D255" s="93" t="s">
        <v>130</v>
      </c>
      <c r="E255" s="96"/>
      <c r="F255" s="104"/>
      <c r="G255" s="104"/>
      <c r="H255" s="104"/>
      <c r="I255" s="104"/>
      <c r="J255" s="104"/>
      <c r="K255" s="104"/>
      <c r="L255" s="104"/>
      <c r="M255" s="104"/>
      <c r="N255" s="106">
        <f t="shared" si="75"/>
        <v>0</v>
      </c>
    </row>
    <row r="256" spans="2:14" x14ac:dyDescent="0.2">
      <c r="B256" s="222"/>
      <c r="C256" s="216"/>
      <c r="D256" s="93" t="s">
        <v>131</v>
      </c>
      <c r="E256" s="96"/>
      <c r="F256" s="104"/>
      <c r="G256" s="104"/>
      <c r="H256" s="104"/>
      <c r="I256" s="104"/>
      <c r="J256" s="104"/>
      <c r="K256" s="104"/>
      <c r="L256" s="104"/>
      <c r="M256" s="104"/>
      <c r="N256" s="106">
        <f t="shared" si="75"/>
        <v>0</v>
      </c>
    </row>
    <row r="257" spans="2:14" x14ac:dyDescent="0.2">
      <c r="B257" s="222"/>
      <c r="C257" s="216"/>
      <c r="D257" s="93" t="s">
        <v>134</v>
      </c>
      <c r="E257" s="96"/>
      <c r="F257" s="104">
        <v>0</v>
      </c>
      <c r="G257" s="104">
        <v>0</v>
      </c>
      <c r="H257" s="104">
        <v>0</v>
      </c>
      <c r="I257" s="104">
        <v>0.9</v>
      </c>
      <c r="J257" s="104">
        <v>0.41</v>
      </c>
      <c r="K257" s="104">
        <v>0.7</v>
      </c>
      <c r="L257" s="104">
        <v>1.01</v>
      </c>
      <c r="M257" s="104">
        <v>0.67</v>
      </c>
      <c r="N257" s="106">
        <f t="shared" si="75"/>
        <v>3.6899999999999995</v>
      </c>
    </row>
    <row r="258" spans="2:14" ht="24" x14ac:dyDescent="0.2">
      <c r="B258" s="223"/>
      <c r="C258" s="217"/>
      <c r="D258" s="93" t="s">
        <v>137</v>
      </c>
      <c r="E258" s="96"/>
      <c r="F258" s="104"/>
      <c r="G258" s="104"/>
      <c r="H258" s="104"/>
      <c r="I258" s="104"/>
      <c r="J258" s="104"/>
      <c r="K258" s="104"/>
      <c r="L258" s="104"/>
      <c r="M258" s="104"/>
      <c r="N258" s="106">
        <f t="shared" si="75"/>
        <v>0</v>
      </c>
    </row>
    <row r="259" spans="2:14" x14ac:dyDescent="0.2">
      <c r="F259" s="95"/>
      <c r="G259" s="95"/>
      <c r="H259" s="95"/>
      <c r="I259" s="95"/>
      <c r="J259" s="95"/>
      <c r="K259" s="95"/>
      <c r="L259" s="95"/>
      <c r="M259" s="95"/>
    </row>
    <row r="260" spans="2:14" x14ac:dyDescent="0.2">
      <c r="F260" s="95"/>
      <c r="G260" s="95"/>
      <c r="H260" s="95"/>
      <c r="I260" s="95"/>
      <c r="J260" s="95"/>
      <c r="K260" s="95"/>
      <c r="L260" s="95"/>
      <c r="M260" s="95"/>
    </row>
  </sheetData>
  <mergeCells count="101">
    <mergeCell ref="A60:A64"/>
    <mergeCell ref="B60:B64"/>
    <mergeCell ref="A65:A69"/>
    <mergeCell ref="B65:B69"/>
    <mergeCell ref="A70:A74"/>
    <mergeCell ref="H1:K1"/>
    <mergeCell ref="A53:A59"/>
    <mergeCell ref="B53:B59"/>
    <mergeCell ref="A28:A52"/>
    <mergeCell ref="C53:C59"/>
    <mergeCell ref="C18:C22"/>
    <mergeCell ref="C23:C27"/>
    <mergeCell ref="B8:B27"/>
    <mergeCell ref="C28:C32"/>
    <mergeCell ref="C60:C64"/>
    <mergeCell ref="C65:C69"/>
    <mergeCell ref="B43:B52"/>
    <mergeCell ref="C8:C12"/>
    <mergeCell ref="C13:C17"/>
    <mergeCell ref="A95:A99"/>
    <mergeCell ref="B95:B99"/>
    <mergeCell ref="A100:A104"/>
    <mergeCell ref="B100:B104"/>
    <mergeCell ref="A105:A109"/>
    <mergeCell ref="B105:B109"/>
    <mergeCell ref="A80:A84"/>
    <mergeCell ref="B80:B84"/>
    <mergeCell ref="A85:A89"/>
    <mergeCell ref="B85:B89"/>
    <mergeCell ref="A90:A94"/>
    <mergeCell ref="B90:B94"/>
    <mergeCell ref="A125:A136"/>
    <mergeCell ref="B125:B136"/>
    <mergeCell ref="A137:A148"/>
    <mergeCell ref="B137:B148"/>
    <mergeCell ref="A110:A114"/>
    <mergeCell ref="B110:B114"/>
    <mergeCell ref="A115:A119"/>
    <mergeCell ref="B115:B119"/>
    <mergeCell ref="A120:A124"/>
    <mergeCell ref="B120:B124"/>
    <mergeCell ref="C75:C79"/>
    <mergeCell ref="B70:B79"/>
    <mergeCell ref="C80:C84"/>
    <mergeCell ref="C85:C89"/>
    <mergeCell ref="C90:C94"/>
    <mergeCell ref="C95:C99"/>
    <mergeCell ref="C33:C37"/>
    <mergeCell ref="C38:C42"/>
    <mergeCell ref="B28:B42"/>
    <mergeCell ref="C43:C47"/>
    <mergeCell ref="C48:C52"/>
    <mergeCell ref="C70:C74"/>
    <mergeCell ref="C149:C153"/>
    <mergeCell ref="C154:C158"/>
    <mergeCell ref="C159:C163"/>
    <mergeCell ref="B149:B163"/>
    <mergeCell ref="B164:B173"/>
    <mergeCell ref="C164:C168"/>
    <mergeCell ref="C169:C173"/>
    <mergeCell ref="C100:C104"/>
    <mergeCell ref="C105:C109"/>
    <mergeCell ref="C110:C114"/>
    <mergeCell ref="C115:C119"/>
    <mergeCell ref="C120:C124"/>
    <mergeCell ref="C137:C148"/>
    <mergeCell ref="B204:B208"/>
    <mergeCell ref="C209:C213"/>
    <mergeCell ref="C204:C208"/>
    <mergeCell ref="B209:B213"/>
    <mergeCell ref="B174:B178"/>
    <mergeCell ref="B179:B183"/>
    <mergeCell ref="C174:C178"/>
    <mergeCell ref="C179:C183"/>
    <mergeCell ref="C184:C188"/>
    <mergeCell ref="C189:C193"/>
    <mergeCell ref="B184:B193"/>
    <mergeCell ref="L1:N1"/>
    <mergeCell ref="B2:N2"/>
    <mergeCell ref="B4:N4"/>
    <mergeCell ref="B3:N3"/>
    <mergeCell ref="C244:C248"/>
    <mergeCell ref="B239:B248"/>
    <mergeCell ref="C249:C253"/>
    <mergeCell ref="C254:C258"/>
    <mergeCell ref="B249:B253"/>
    <mergeCell ref="B254:B258"/>
    <mergeCell ref="C229:C233"/>
    <mergeCell ref="B229:B233"/>
    <mergeCell ref="C234:C238"/>
    <mergeCell ref="B234:B238"/>
    <mergeCell ref="C239:C243"/>
    <mergeCell ref="C214:C218"/>
    <mergeCell ref="B214:B218"/>
    <mergeCell ref="C219:C223"/>
    <mergeCell ref="C224:C228"/>
    <mergeCell ref="B219:B228"/>
    <mergeCell ref="C194:C198"/>
    <mergeCell ref="B194:B198"/>
    <mergeCell ref="B199:B203"/>
    <mergeCell ref="C199:C203"/>
  </mergeCells>
  <pageMargins left="0.7" right="0.7" top="0.75" bottom="0.75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54"/>
  <sheetViews>
    <sheetView view="pageBreakPreview" topLeftCell="B3" zoomScale="75" zoomScaleNormal="100" zoomScaleSheetLayoutView="75" workbookViewId="0">
      <selection activeCell="K89" sqref="K89"/>
    </sheetView>
  </sheetViews>
  <sheetFormatPr defaultColWidth="9.140625" defaultRowHeight="12.75" x14ac:dyDescent="0.2"/>
  <cols>
    <col min="1" max="1" width="0" style="2" hidden="1" customWidth="1"/>
    <col min="2" max="2" width="49.7109375" style="1" customWidth="1"/>
    <col min="3" max="3" width="21.42578125" style="65" customWidth="1"/>
    <col min="4" max="4" width="18.5703125" style="1" hidden="1" customWidth="1"/>
    <col min="5" max="5" width="14.140625" style="1" hidden="1" customWidth="1"/>
    <col min="6" max="7" width="14.140625" style="1" customWidth="1"/>
    <col min="8" max="8" width="13.7109375" style="1" customWidth="1"/>
    <col min="9" max="9" width="12.7109375" style="1" customWidth="1"/>
    <col min="10" max="10" width="11.42578125" style="35" customWidth="1"/>
    <col min="11" max="11" width="11.7109375" style="143" customWidth="1"/>
    <col min="12" max="13" width="11.7109375" style="1" customWidth="1"/>
    <col min="14" max="14" width="16.5703125" style="47" customWidth="1"/>
    <col min="15" max="16384" width="9.140625" style="2"/>
  </cols>
  <sheetData>
    <row r="1" spans="1:16" ht="18.75" hidden="1" x14ac:dyDescent="0.2">
      <c r="H1" s="16" t="s">
        <v>1</v>
      </c>
    </row>
    <row r="2" spans="1:16" ht="18.75" hidden="1" x14ac:dyDescent="0.2">
      <c r="H2" s="14"/>
    </row>
    <row r="3" spans="1:16" ht="135.75" customHeight="1" x14ac:dyDescent="0.2">
      <c r="B3" s="7"/>
      <c r="C3" s="66"/>
      <c r="D3" s="7"/>
      <c r="E3" s="7"/>
      <c r="F3" s="7"/>
      <c r="G3" s="7"/>
      <c r="H3" s="73"/>
      <c r="I3" s="73"/>
      <c r="J3" s="73"/>
      <c r="K3" s="264" t="s">
        <v>159</v>
      </c>
      <c r="L3" s="264"/>
      <c r="M3" s="264"/>
      <c r="N3" s="264"/>
      <c r="O3" s="264"/>
      <c r="P3" s="74"/>
    </row>
    <row r="4" spans="1:16" s="118" customFormat="1" ht="18.75" customHeight="1" x14ac:dyDescent="0.25">
      <c r="B4" s="265" t="s">
        <v>145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</row>
    <row r="5" spans="1:16" s="118" customFormat="1" ht="37.5" customHeight="1" x14ac:dyDescent="0.25"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</row>
    <row r="6" spans="1:16" s="118" customFormat="1" ht="15.75" x14ac:dyDescent="0.25">
      <c r="B6" s="114"/>
      <c r="C6" s="114"/>
      <c r="D6" s="114"/>
      <c r="E6" s="116" t="s">
        <v>87</v>
      </c>
      <c r="F6" s="116"/>
      <c r="G6" s="116"/>
      <c r="H6" s="117"/>
      <c r="I6" s="119"/>
      <c r="J6" s="120"/>
      <c r="K6" s="150"/>
      <c r="L6" s="114"/>
      <c r="M6" s="114"/>
      <c r="N6" s="115"/>
    </row>
    <row r="7" spans="1:16" s="118" customFormat="1" ht="12.75" customHeight="1" x14ac:dyDescent="0.25">
      <c r="B7" s="121"/>
      <c r="C7" s="121"/>
      <c r="D7" s="121"/>
      <c r="E7" s="121"/>
      <c r="F7" s="121"/>
      <c r="G7" s="121"/>
      <c r="H7" s="117"/>
      <c r="I7" s="119"/>
      <c r="J7" s="120"/>
      <c r="K7" s="150"/>
      <c r="L7" s="114"/>
      <c r="M7" s="114"/>
      <c r="N7" s="115"/>
    </row>
    <row r="8" spans="1:16" s="118" customFormat="1" ht="12.75" customHeight="1" x14ac:dyDescent="0.25">
      <c r="B8" s="121"/>
      <c r="C8" s="121"/>
      <c r="D8" s="121"/>
      <c r="E8" s="121"/>
      <c r="F8" s="121"/>
      <c r="G8" s="121"/>
      <c r="H8" s="117"/>
      <c r="I8" s="119"/>
      <c r="J8" s="120"/>
      <c r="K8" s="150"/>
      <c r="L8" s="114"/>
      <c r="M8" s="114"/>
      <c r="N8" s="114" t="s">
        <v>41</v>
      </c>
    </row>
    <row r="9" spans="1:16" s="118" customFormat="1" ht="78" customHeight="1" x14ac:dyDescent="0.25">
      <c r="A9" s="122" t="s">
        <v>0</v>
      </c>
      <c r="B9" s="122" t="s">
        <v>89</v>
      </c>
      <c r="C9" s="122" t="s">
        <v>88</v>
      </c>
      <c r="D9" s="122" t="s">
        <v>79</v>
      </c>
      <c r="E9" s="122" t="s">
        <v>78</v>
      </c>
      <c r="F9" s="122">
        <v>2015</v>
      </c>
      <c r="G9" s="122">
        <v>2016</v>
      </c>
      <c r="H9" s="122">
        <v>2017</v>
      </c>
      <c r="I9" s="122">
        <v>2018</v>
      </c>
      <c r="J9" s="123">
        <v>2019</v>
      </c>
      <c r="K9" s="151">
        <v>2020</v>
      </c>
      <c r="L9" s="124">
        <v>2021</v>
      </c>
      <c r="M9" s="124">
        <v>2022</v>
      </c>
      <c r="N9" s="125" t="s">
        <v>78</v>
      </c>
    </row>
    <row r="10" spans="1:16" s="118" customFormat="1" ht="67.5" hidden="1" customHeight="1" x14ac:dyDescent="0.25">
      <c r="A10" s="126"/>
      <c r="B10" s="261" t="s">
        <v>91</v>
      </c>
      <c r="C10" s="127" t="s">
        <v>108</v>
      </c>
      <c r="D10" s="122"/>
      <c r="E10" s="122"/>
      <c r="F10" s="128">
        <f t="shared" ref="F10:M10" si="0">F14+F119</f>
        <v>10573.810000000001</v>
      </c>
      <c r="G10" s="128">
        <f t="shared" si="0"/>
        <v>11739.690000000002</v>
      </c>
      <c r="H10" s="128">
        <f t="shared" si="0"/>
        <v>12995.490000000002</v>
      </c>
      <c r="I10" s="128">
        <f t="shared" si="0"/>
        <v>14103.11</v>
      </c>
      <c r="J10" s="128">
        <f t="shared" si="0"/>
        <v>16251.03</v>
      </c>
      <c r="K10" s="152">
        <f t="shared" si="0"/>
        <v>15498.630000000001</v>
      </c>
      <c r="L10" s="128">
        <f t="shared" si="0"/>
        <v>14963.96</v>
      </c>
      <c r="M10" s="128">
        <f t="shared" si="0"/>
        <v>15215.779999999999</v>
      </c>
      <c r="N10" s="128">
        <f>SUM(F10:M10)</f>
        <v>111341.5</v>
      </c>
    </row>
    <row r="11" spans="1:16" s="118" customFormat="1" ht="75.75" hidden="1" customHeight="1" x14ac:dyDescent="0.25">
      <c r="A11" s="126"/>
      <c r="B11" s="262"/>
      <c r="C11" s="127" t="s">
        <v>109</v>
      </c>
      <c r="D11" s="122"/>
      <c r="E11" s="122"/>
      <c r="F11" s="128">
        <f>SUM(F10)</f>
        <v>10573.810000000001</v>
      </c>
      <c r="G11" s="128">
        <f t="shared" ref="G11:M13" si="1">SUM(G10)</f>
        <v>11739.690000000002</v>
      </c>
      <c r="H11" s="128">
        <f t="shared" si="1"/>
        <v>12995.490000000002</v>
      </c>
      <c r="I11" s="128">
        <f t="shared" si="1"/>
        <v>14103.11</v>
      </c>
      <c r="J11" s="128">
        <f t="shared" si="1"/>
        <v>16251.03</v>
      </c>
      <c r="K11" s="152">
        <f t="shared" si="1"/>
        <v>15498.630000000001</v>
      </c>
      <c r="L11" s="128">
        <f t="shared" si="1"/>
        <v>14963.96</v>
      </c>
      <c r="M11" s="128">
        <f t="shared" si="1"/>
        <v>15215.779999999999</v>
      </c>
      <c r="N11" s="128">
        <f t="shared" ref="N11:N74" si="2">SUM(F11:M11)</f>
        <v>111341.5</v>
      </c>
    </row>
    <row r="12" spans="1:16" s="118" customFormat="1" ht="75.75" hidden="1" customHeight="1" x14ac:dyDescent="0.25">
      <c r="A12" s="126"/>
      <c r="B12" s="262"/>
      <c r="C12" s="127" t="s">
        <v>110</v>
      </c>
      <c r="D12" s="122"/>
      <c r="E12" s="122"/>
      <c r="F12" s="128">
        <f>SUM(F11)</f>
        <v>10573.810000000001</v>
      </c>
      <c r="G12" s="128">
        <f t="shared" si="1"/>
        <v>11739.690000000002</v>
      </c>
      <c r="H12" s="128">
        <f t="shared" si="1"/>
        <v>12995.490000000002</v>
      </c>
      <c r="I12" s="128">
        <f t="shared" si="1"/>
        <v>14103.11</v>
      </c>
      <c r="J12" s="128">
        <f t="shared" si="1"/>
        <v>16251.03</v>
      </c>
      <c r="K12" s="152">
        <f t="shared" si="1"/>
        <v>15498.630000000001</v>
      </c>
      <c r="L12" s="128">
        <f t="shared" si="1"/>
        <v>14963.96</v>
      </c>
      <c r="M12" s="128">
        <f t="shared" si="1"/>
        <v>15215.779999999999</v>
      </c>
      <c r="N12" s="128">
        <f t="shared" si="2"/>
        <v>111341.5</v>
      </c>
    </row>
    <row r="13" spans="1:16" s="118" customFormat="1" ht="86.25" hidden="1" customHeight="1" x14ac:dyDescent="0.25">
      <c r="A13" s="126"/>
      <c r="B13" s="263"/>
      <c r="C13" s="127" t="s">
        <v>114</v>
      </c>
      <c r="D13" s="122"/>
      <c r="E13" s="122"/>
      <c r="F13" s="128">
        <f>SUM(F12)</f>
        <v>10573.810000000001</v>
      </c>
      <c r="G13" s="128">
        <f t="shared" si="1"/>
        <v>11739.690000000002</v>
      </c>
      <c r="H13" s="128">
        <f t="shared" si="1"/>
        <v>12995.490000000002</v>
      </c>
      <c r="I13" s="128">
        <f t="shared" si="1"/>
        <v>14103.11</v>
      </c>
      <c r="J13" s="128">
        <f t="shared" si="1"/>
        <v>16251.03</v>
      </c>
      <c r="K13" s="152">
        <f t="shared" si="1"/>
        <v>15498.630000000001</v>
      </c>
      <c r="L13" s="128">
        <f t="shared" si="1"/>
        <v>14963.96</v>
      </c>
      <c r="M13" s="128">
        <f t="shared" si="1"/>
        <v>15215.779999999999</v>
      </c>
      <c r="N13" s="128">
        <f t="shared" si="2"/>
        <v>111341.5</v>
      </c>
    </row>
    <row r="14" spans="1:16" s="118" customFormat="1" ht="77.25" customHeight="1" x14ac:dyDescent="0.25">
      <c r="A14" s="126"/>
      <c r="B14" s="261" t="s">
        <v>144</v>
      </c>
      <c r="C14" s="127" t="s">
        <v>111</v>
      </c>
      <c r="D14" s="122" t="s">
        <v>85</v>
      </c>
      <c r="E14" s="128">
        <f>F14+G14+H14+I14+J14+K14+L14+M14</f>
        <v>107961.82</v>
      </c>
      <c r="F14" s="128">
        <f t="shared" ref="F14:M14" si="3">F17+F41</f>
        <v>10143.510000000002</v>
      </c>
      <c r="G14" s="128">
        <f t="shared" si="3"/>
        <v>11388.190000000002</v>
      </c>
      <c r="H14" s="128">
        <f t="shared" si="3"/>
        <v>12643.990000000002</v>
      </c>
      <c r="I14" s="128">
        <f t="shared" si="3"/>
        <v>13742.140000000001</v>
      </c>
      <c r="J14" s="129">
        <f t="shared" si="3"/>
        <v>15665.62</v>
      </c>
      <c r="K14" s="152">
        <f t="shared" si="3"/>
        <v>15048.630000000001</v>
      </c>
      <c r="L14" s="130">
        <f t="shared" si="3"/>
        <v>14513.96</v>
      </c>
      <c r="M14" s="130">
        <f t="shared" si="3"/>
        <v>14815.779999999999</v>
      </c>
      <c r="N14" s="128">
        <f t="shared" si="2"/>
        <v>107961.82</v>
      </c>
    </row>
    <row r="15" spans="1:16" s="118" customFormat="1" ht="80.25" customHeight="1" x14ac:dyDescent="0.25">
      <c r="A15" s="126"/>
      <c r="B15" s="262"/>
      <c r="C15" s="127" t="s">
        <v>109</v>
      </c>
      <c r="D15" s="122"/>
      <c r="E15" s="128"/>
      <c r="F15" s="128">
        <f>SUM(F14)</f>
        <v>10143.510000000002</v>
      </c>
      <c r="G15" s="128">
        <f t="shared" ref="G15:M16" si="4">SUM(G14)</f>
        <v>11388.190000000002</v>
      </c>
      <c r="H15" s="128">
        <f t="shared" si="4"/>
        <v>12643.990000000002</v>
      </c>
      <c r="I15" s="128">
        <f t="shared" si="4"/>
        <v>13742.140000000001</v>
      </c>
      <c r="J15" s="128">
        <f t="shared" si="4"/>
        <v>15665.62</v>
      </c>
      <c r="K15" s="152">
        <f t="shared" si="4"/>
        <v>15048.630000000001</v>
      </c>
      <c r="L15" s="128">
        <f t="shared" si="4"/>
        <v>14513.96</v>
      </c>
      <c r="M15" s="128">
        <f t="shared" si="4"/>
        <v>14815.779999999999</v>
      </c>
      <c r="N15" s="128">
        <f t="shared" si="2"/>
        <v>107961.82</v>
      </c>
    </row>
    <row r="16" spans="1:16" s="118" customFormat="1" ht="80.25" customHeight="1" x14ac:dyDescent="0.25">
      <c r="A16" s="126"/>
      <c r="B16" s="263"/>
      <c r="C16" s="127" t="s">
        <v>110</v>
      </c>
      <c r="D16" s="122"/>
      <c r="E16" s="128"/>
      <c r="F16" s="128">
        <f>SUM(F15)</f>
        <v>10143.510000000002</v>
      </c>
      <c r="G16" s="128">
        <f t="shared" si="4"/>
        <v>11388.190000000002</v>
      </c>
      <c r="H16" s="128">
        <f t="shared" si="4"/>
        <v>12643.990000000002</v>
      </c>
      <c r="I16" s="128">
        <f t="shared" si="4"/>
        <v>13742.140000000001</v>
      </c>
      <c r="J16" s="128">
        <f t="shared" si="4"/>
        <v>15665.62</v>
      </c>
      <c r="K16" s="152">
        <f t="shared" si="4"/>
        <v>15048.630000000001</v>
      </c>
      <c r="L16" s="128">
        <f t="shared" si="4"/>
        <v>14513.96</v>
      </c>
      <c r="M16" s="128">
        <f t="shared" si="4"/>
        <v>14815.779999999999</v>
      </c>
      <c r="N16" s="128">
        <f t="shared" si="2"/>
        <v>107961.82</v>
      </c>
    </row>
    <row r="17" spans="1:14" s="118" customFormat="1" ht="68.25" customHeight="1" x14ac:dyDescent="0.25">
      <c r="A17" s="258" t="s">
        <v>2</v>
      </c>
      <c r="B17" s="261" t="s">
        <v>146</v>
      </c>
      <c r="C17" s="127" t="s">
        <v>112</v>
      </c>
      <c r="D17" s="131" t="s">
        <v>83</v>
      </c>
      <c r="E17" s="128">
        <f t="shared" ref="E17:E85" si="5">F17+G17+H17+I17+J17+K17+L17+M17</f>
        <v>13801.75</v>
      </c>
      <c r="F17" s="132">
        <f t="shared" ref="F17:M17" si="6">F24+F36+F31</f>
        <v>1426.95</v>
      </c>
      <c r="G17" s="132">
        <f t="shared" si="6"/>
        <v>1435.1</v>
      </c>
      <c r="H17" s="132">
        <f>H24+H36+H31</f>
        <v>2148.4</v>
      </c>
      <c r="I17" s="132">
        <f t="shared" si="6"/>
        <v>1493.7</v>
      </c>
      <c r="J17" s="132">
        <f t="shared" si="6"/>
        <v>1590.2800000000002</v>
      </c>
      <c r="K17" s="153">
        <f t="shared" si="6"/>
        <v>2333.6999999999998</v>
      </c>
      <c r="L17" s="132">
        <f t="shared" si="6"/>
        <v>1686.81</v>
      </c>
      <c r="M17" s="132">
        <f t="shared" si="6"/>
        <v>1686.81</v>
      </c>
      <c r="N17" s="128">
        <f t="shared" si="2"/>
        <v>13801.75</v>
      </c>
    </row>
    <row r="18" spans="1:14" s="118" customFormat="1" ht="27.2" hidden="1" customHeight="1" x14ac:dyDescent="0.25">
      <c r="A18" s="259"/>
      <c r="B18" s="262"/>
      <c r="C18" s="127" t="s">
        <v>109</v>
      </c>
      <c r="D18" s="133" t="s">
        <v>84</v>
      </c>
      <c r="E18" s="128">
        <f t="shared" si="5"/>
        <v>0</v>
      </c>
      <c r="F18" s="132"/>
      <c r="G18" s="132"/>
      <c r="H18" s="132"/>
      <c r="I18" s="132"/>
      <c r="J18" s="134"/>
      <c r="K18" s="153"/>
      <c r="L18" s="135"/>
      <c r="M18" s="135"/>
      <c r="N18" s="128">
        <f t="shared" si="2"/>
        <v>0</v>
      </c>
    </row>
    <row r="19" spans="1:14" s="118" customFormat="1" ht="27.2" hidden="1" customHeight="1" x14ac:dyDescent="0.25">
      <c r="A19" s="259"/>
      <c r="B19" s="262"/>
      <c r="C19" s="127" t="s">
        <v>110</v>
      </c>
      <c r="D19" s="133" t="s">
        <v>80</v>
      </c>
      <c r="E19" s="128">
        <f t="shared" si="5"/>
        <v>0</v>
      </c>
      <c r="F19" s="132"/>
      <c r="G19" s="132"/>
      <c r="H19" s="132"/>
      <c r="I19" s="132"/>
      <c r="J19" s="134"/>
      <c r="K19" s="153"/>
      <c r="L19" s="135"/>
      <c r="M19" s="135"/>
      <c r="N19" s="128">
        <f t="shared" si="2"/>
        <v>0</v>
      </c>
    </row>
    <row r="20" spans="1:14" s="118" customFormat="1" ht="60.75" customHeight="1" x14ac:dyDescent="0.25">
      <c r="A20" s="259"/>
      <c r="B20" s="262"/>
      <c r="C20" s="127" t="s">
        <v>109</v>
      </c>
      <c r="D20" s="133"/>
      <c r="E20" s="128">
        <f t="shared" si="5"/>
        <v>13801.75</v>
      </c>
      <c r="F20" s="132">
        <f>SUM(F17)</f>
        <v>1426.95</v>
      </c>
      <c r="G20" s="132">
        <f t="shared" ref="G20:M20" si="7">SUM(G17)</f>
        <v>1435.1</v>
      </c>
      <c r="H20" s="132">
        <f t="shared" si="7"/>
        <v>2148.4</v>
      </c>
      <c r="I20" s="132">
        <f t="shared" si="7"/>
        <v>1493.7</v>
      </c>
      <c r="J20" s="132">
        <f t="shared" si="7"/>
        <v>1590.2800000000002</v>
      </c>
      <c r="K20" s="153">
        <f t="shared" si="7"/>
        <v>2333.6999999999998</v>
      </c>
      <c r="L20" s="132">
        <f t="shared" si="7"/>
        <v>1686.81</v>
      </c>
      <c r="M20" s="132">
        <f t="shared" si="7"/>
        <v>1686.81</v>
      </c>
      <c r="N20" s="128">
        <f t="shared" si="2"/>
        <v>13801.75</v>
      </c>
    </row>
    <row r="21" spans="1:14" s="118" customFormat="1" ht="27.2" hidden="1" customHeight="1" x14ac:dyDescent="0.25">
      <c r="A21" s="260"/>
      <c r="B21" s="262"/>
      <c r="C21" s="127" t="s">
        <v>110</v>
      </c>
      <c r="D21" s="133" t="s">
        <v>82</v>
      </c>
      <c r="E21" s="128">
        <f t="shared" si="5"/>
        <v>0</v>
      </c>
      <c r="F21" s="132"/>
      <c r="G21" s="132"/>
      <c r="H21" s="132"/>
      <c r="I21" s="132"/>
      <c r="J21" s="134"/>
      <c r="K21" s="153"/>
      <c r="L21" s="135"/>
      <c r="M21" s="135"/>
      <c r="N21" s="128">
        <f t="shared" si="2"/>
        <v>0</v>
      </c>
    </row>
    <row r="22" spans="1:14" s="118" customFormat="1" ht="78.75" customHeight="1" x14ac:dyDescent="0.25">
      <c r="A22" s="136"/>
      <c r="B22" s="262"/>
      <c r="C22" s="127" t="s">
        <v>110</v>
      </c>
      <c r="D22" s="133"/>
      <c r="E22" s="128"/>
      <c r="F22" s="132">
        <f>SUM(F20)</f>
        <v>1426.95</v>
      </c>
      <c r="G22" s="132">
        <f t="shared" ref="G22:M22" si="8">SUM(G20)</f>
        <v>1435.1</v>
      </c>
      <c r="H22" s="132">
        <f t="shared" si="8"/>
        <v>2148.4</v>
      </c>
      <c r="I22" s="132">
        <f t="shared" si="8"/>
        <v>1493.7</v>
      </c>
      <c r="J22" s="132">
        <f t="shared" si="8"/>
        <v>1590.2800000000002</v>
      </c>
      <c r="K22" s="153">
        <f t="shared" si="8"/>
        <v>2333.6999999999998</v>
      </c>
      <c r="L22" s="132">
        <f t="shared" si="8"/>
        <v>1686.81</v>
      </c>
      <c r="M22" s="132">
        <f t="shared" si="8"/>
        <v>1686.81</v>
      </c>
      <c r="N22" s="128">
        <f t="shared" si="2"/>
        <v>13801.75</v>
      </c>
    </row>
    <row r="23" spans="1:14" s="118" customFormat="1" ht="86.25" customHeight="1" x14ac:dyDescent="0.25">
      <c r="A23" s="136"/>
      <c r="B23" s="263"/>
      <c r="C23" s="127" t="s">
        <v>115</v>
      </c>
      <c r="D23" s="133"/>
      <c r="E23" s="128"/>
      <c r="F23" s="132">
        <f>SUM(F22)</f>
        <v>1426.95</v>
      </c>
      <c r="G23" s="132">
        <f t="shared" ref="G23:M23" si="9">SUM(G22)</f>
        <v>1435.1</v>
      </c>
      <c r="H23" s="132">
        <f t="shared" si="9"/>
        <v>2148.4</v>
      </c>
      <c r="I23" s="132">
        <f t="shared" si="9"/>
        <v>1493.7</v>
      </c>
      <c r="J23" s="132">
        <f t="shared" si="9"/>
        <v>1590.2800000000002</v>
      </c>
      <c r="K23" s="153">
        <f t="shared" si="9"/>
        <v>2333.6999999999998</v>
      </c>
      <c r="L23" s="132">
        <f t="shared" si="9"/>
        <v>1686.81</v>
      </c>
      <c r="M23" s="132">
        <f t="shared" si="9"/>
        <v>1686.81</v>
      </c>
      <c r="N23" s="128">
        <f t="shared" si="2"/>
        <v>13801.75</v>
      </c>
    </row>
    <row r="24" spans="1:14" s="141" customFormat="1" ht="36.75" customHeight="1" x14ac:dyDescent="0.2">
      <c r="A24" s="251" t="s">
        <v>3</v>
      </c>
      <c r="B24" s="254" t="s">
        <v>26</v>
      </c>
      <c r="C24" s="137"/>
      <c r="D24" s="137" t="s">
        <v>83</v>
      </c>
      <c r="E24" s="128">
        <f t="shared" si="5"/>
        <v>10294.299999999999</v>
      </c>
      <c r="F24" s="138">
        <v>1139.75</v>
      </c>
      <c r="G24" s="138">
        <v>1139.75</v>
      </c>
      <c r="H24" s="138">
        <v>1265.3</v>
      </c>
      <c r="I24" s="138">
        <v>1146.5</v>
      </c>
      <c r="J24" s="139">
        <v>1220.68</v>
      </c>
      <c r="K24" s="154">
        <v>1792.7</v>
      </c>
      <c r="L24" s="140">
        <v>1294.81</v>
      </c>
      <c r="M24" s="140">
        <v>1294.81</v>
      </c>
      <c r="N24" s="128">
        <f t="shared" si="2"/>
        <v>10294.299999999999</v>
      </c>
    </row>
    <row r="25" spans="1:14" s="141" customFormat="1" ht="14.25" hidden="1" customHeight="1" x14ac:dyDescent="0.2">
      <c r="A25" s="252"/>
      <c r="B25" s="255"/>
      <c r="C25" s="137"/>
      <c r="D25" s="137"/>
      <c r="E25" s="128">
        <f t="shared" si="5"/>
        <v>0</v>
      </c>
      <c r="F25" s="138"/>
      <c r="G25" s="138"/>
      <c r="H25" s="138"/>
      <c r="I25" s="138"/>
      <c r="J25" s="139"/>
      <c r="K25" s="154"/>
      <c r="L25" s="140"/>
      <c r="M25" s="140"/>
      <c r="N25" s="128">
        <f t="shared" si="2"/>
        <v>0</v>
      </c>
    </row>
    <row r="26" spans="1:14" s="141" customFormat="1" ht="16.350000000000001" hidden="1" customHeight="1" x14ac:dyDescent="0.2">
      <c r="A26" s="252"/>
      <c r="B26" s="255"/>
      <c r="C26" s="137"/>
      <c r="D26" s="137"/>
      <c r="E26" s="128">
        <f t="shared" si="5"/>
        <v>0</v>
      </c>
      <c r="F26" s="138"/>
      <c r="G26" s="138"/>
      <c r="H26" s="138"/>
      <c r="I26" s="138"/>
      <c r="J26" s="139"/>
      <c r="K26" s="154"/>
      <c r="L26" s="140"/>
      <c r="M26" s="140"/>
      <c r="N26" s="128">
        <f t="shared" si="2"/>
        <v>0</v>
      </c>
    </row>
    <row r="27" spans="1:14" s="118" customFormat="1" ht="27.2" hidden="1" customHeight="1" x14ac:dyDescent="0.25">
      <c r="A27" s="252"/>
      <c r="B27" s="255"/>
      <c r="C27" s="131"/>
      <c r="D27" s="133" t="s">
        <v>84</v>
      </c>
      <c r="E27" s="128">
        <f t="shared" si="5"/>
        <v>0</v>
      </c>
      <c r="F27" s="132"/>
      <c r="G27" s="132"/>
      <c r="H27" s="132"/>
      <c r="I27" s="132"/>
      <c r="J27" s="134"/>
      <c r="K27" s="153"/>
      <c r="L27" s="135"/>
      <c r="M27" s="135"/>
      <c r="N27" s="128">
        <f t="shared" si="2"/>
        <v>0</v>
      </c>
    </row>
    <row r="28" spans="1:14" s="118" customFormat="1" ht="27.2" hidden="1" customHeight="1" x14ac:dyDescent="0.25">
      <c r="A28" s="252"/>
      <c r="B28" s="255"/>
      <c r="C28" s="131"/>
      <c r="D28" s="133" t="s">
        <v>80</v>
      </c>
      <c r="E28" s="128">
        <f t="shared" si="5"/>
        <v>0</v>
      </c>
      <c r="F28" s="132"/>
      <c r="G28" s="132"/>
      <c r="H28" s="132"/>
      <c r="I28" s="132"/>
      <c r="J28" s="134"/>
      <c r="K28" s="153"/>
      <c r="L28" s="135"/>
      <c r="M28" s="135"/>
      <c r="N28" s="128">
        <f t="shared" si="2"/>
        <v>0</v>
      </c>
    </row>
    <row r="29" spans="1:14" s="118" customFormat="1" ht="27.2" hidden="1" customHeight="1" x14ac:dyDescent="0.25">
      <c r="A29" s="252"/>
      <c r="B29" s="255"/>
      <c r="C29" s="131"/>
      <c r="D29" s="133" t="s">
        <v>81</v>
      </c>
      <c r="E29" s="128"/>
      <c r="F29" s="138"/>
      <c r="G29" s="138"/>
      <c r="H29" s="138"/>
      <c r="I29" s="138"/>
      <c r="J29" s="139"/>
      <c r="K29" s="154"/>
      <c r="L29" s="140"/>
      <c r="M29" s="140"/>
      <c r="N29" s="128">
        <f t="shared" si="2"/>
        <v>0</v>
      </c>
    </row>
    <row r="30" spans="1:14" s="118" customFormat="1" ht="27.2" hidden="1" customHeight="1" x14ac:dyDescent="0.25">
      <c r="A30" s="253"/>
      <c r="B30" s="256"/>
      <c r="C30" s="131"/>
      <c r="D30" s="133" t="s">
        <v>82</v>
      </c>
      <c r="E30" s="128">
        <f t="shared" si="5"/>
        <v>0</v>
      </c>
      <c r="F30" s="132"/>
      <c r="G30" s="132"/>
      <c r="H30" s="132"/>
      <c r="I30" s="132"/>
      <c r="J30" s="134"/>
      <c r="K30" s="153"/>
      <c r="L30" s="135"/>
      <c r="M30" s="135"/>
      <c r="N30" s="128">
        <f t="shared" si="2"/>
        <v>0</v>
      </c>
    </row>
    <row r="31" spans="1:14" s="141" customFormat="1" ht="33" customHeight="1" x14ac:dyDescent="0.2">
      <c r="A31" s="251" t="s">
        <v>4</v>
      </c>
      <c r="B31" s="254" t="s">
        <v>8</v>
      </c>
      <c r="C31" s="137"/>
      <c r="D31" s="137" t="s">
        <v>83</v>
      </c>
      <c r="E31" s="128">
        <f t="shared" si="5"/>
        <v>524.1</v>
      </c>
      <c r="F31" s="138">
        <f t="shared" ref="F31:G31" si="10">SUM(F34)</f>
        <v>0</v>
      </c>
      <c r="G31" s="138">
        <f t="shared" si="10"/>
        <v>0</v>
      </c>
      <c r="H31" s="138">
        <v>519.1</v>
      </c>
      <c r="I31" s="138">
        <v>1</v>
      </c>
      <c r="J31" s="139">
        <v>1</v>
      </c>
      <c r="K31" s="154">
        <v>1</v>
      </c>
      <c r="L31" s="140">
        <v>1</v>
      </c>
      <c r="M31" s="140">
        <v>1</v>
      </c>
      <c r="N31" s="128">
        <f t="shared" si="2"/>
        <v>524.1</v>
      </c>
    </row>
    <row r="32" spans="1:14" s="118" customFormat="1" ht="27.2" hidden="1" customHeight="1" x14ac:dyDescent="0.25">
      <c r="A32" s="252"/>
      <c r="B32" s="255"/>
      <c r="C32" s="131"/>
      <c r="D32" s="133" t="s">
        <v>84</v>
      </c>
      <c r="E32" s="128">
        <f t="shared" si="5"/>
        <v>0</v>
      </c>
      <c r="F32" s="132"/>
      <c r="G32" s="132"/>
      <c r="H32" s="132"/>
      <c r="I32" s="132"/>
      <c r="J32" s="134"/>
      <c r="K32" s="153"/>
      <c r="L32" s="135"/>
      <c r="M32" s="135"/>
      <c r="N32" s="128">
        <f t="shared" si="2"/>
        <v>0</v>
      </c>
    </row>
    <row r="33" spans="1:14" s="118" customFormat="1" ht="27.2" hidden="1" customHeight="1" x14ac:dyDescent="0.25">
      <c r="A33" s="252"/>
      <c r="B33" s="255"/>
      <c r="C33" s="131"/>
      <c r="D33" s="133" t="s">
        <v>80</v>
      </c>
      <c r="E33" s="128">
        <f t="shared" si="5"/>
        <v>0</v>
      </c>
      <c r="F33" s="132"/>
      <c r="G33" s="132"/>
      <c r="H33" s="132"/>
      <c r="I33" s="132"/>
      <c r="J33" s="134"/>
      <c r="K33" s="153"/>
      <c r="L33" s="135"/>
      <c r="M33" s="135"/>
      <c r="N33" s="128">
        <f t="shared" si="2"/>
        <v>0</v>
      </c>
    </row>
    <row r="34" spans="1:14" s="118" customFormat="1" ht="27.2" hidden="1" customHeight="1" x14ac:dyDescent="0.25">
      <c r="A34" s="252"/>
      <c r="B34" s="255"/>
      <c r="C34" s="131"/>
      <c r="D34" s="133" t="s">
        <v>81</v>
      </c>
      <c r="E34" s="128">
        <f t="shared" si="5"/>
        <v>0</v>
      </c>
      <c r="F34" s="138">
        <v>0</v>
      </c>
      <c r="G34" s="138">
        <v>0</v>
      </c>
      <c r="H34" s="138"/>
      <c r="I34" s="138"/>
      <c r="J34" s="139"/>
      <c r="K34" s="154"/>
      <c r="L34" s="140"/>
      <c r="M34" s="140"/>
      <c r="N34" s="128">
        <f t="shared" si="2"/>
        <v>0</v>
      </c>
    </row>
    <row r="35" spans="1:14" s="118" customFormat="1" ht="27.2" hidden="1" customHeight="1" x14ac:dyDescent="0.25">
      <c r="A35" s="253"/>
      <c r="B35" s="256"/>
      <c r="C35" s="131"/>
      <c r="D35" s="133" t="s">
        <v>82</v>
      </c>
      <c r="E35" s="128">
        <f t="shared" si="5"/>
        <v>0</v>
      </c>
      <c r="F35" s="132"/>
      <c r="G35" s="132"/>
      <c r="H35" s="132"/>
      <c r="I35" s="132"/>
      <c r="J35" s="134"/>
      <c r="K35" s="153"/>
      <c r="L35" s="135"/>
      <c r="M35" s="135"/>
      <c r="N35" s="128">
        <f t="shared" si="2"/>
        <v>0</v>
      </c>
    </row>
    <row r="36" spans="1:14" s="141" customFormat="1" ht="62.25" customHeight="1" x14ac:dyDescent="0.2">
      <c r="A36" s="251" t="s">
        <v>27</v>
      </c>
      <c r="B36" s="254" t="s">
        <v>28</v>
      </c>
      <c r="C36" s="137"/>
      <c r="D36" s="137" t="s">
        <v>83</v>
      </c>
      <c r="E36" s="128">
        <f t="shared" si="5"/>
        <v>2983.35</v>
      </c>
      <c r="F36" s="138">
        <v>287.2</v>
      </c>
      <c r="G36" s="138">
        <v>295.35000000000002</v>
      </c>
      <c r="H36" s="138">
        <v>364</v>
      </c>
      <c r="I36" s="138">
        <v>346.2</v>
      </c>
      <c r="J36" s="139">
        <v>368.6</v>
      </c>
      <c r="K36" s="154">
        <v>540</v>
      </c>
      <c r="L36" s="140">
        <v>391</v>
      </c>
      <c r="M36" s="140">
        <v>391</v>
      </c>
      <c r="N36" s="128">
        <f t="shared" si="2"/>
        <v>2983.35</v>
      </c>
    </row>
    <row r="37" spans="1:14" s="118" customFormat="1" ht="27.2" hidden="1" customHeight="1" x14ac:dyDescent="0.25">
      <c r="A37" s="252"/>
      <c r="B37" s="255"/>
      <c r="C37" s="131"/>
      <c r="D37" s="133" t="s">
        <v>84</v>
      </c>
      <c r="E37" s="128">
        <f t="shared" si="5"/>
        <v>0</v>
      </c>
      <c r="F37" s="132"/>
      <c r="G37" s="132"/>
      <c r="H37" s="132"/>
      <c r="I37" s="132"/>
      <c r="J37" s="134"/>
      <c r="K37" s="153"/>
      <c r="L37" s="135"/>
      <c r="M37" s="135"/>
      <c r="N37" s="128">
        <f t="shared" si="2"/>
        <v>0</v>
      </c>
    </row>
    <row r="38" spans="1:14" s="118" customFormat="1" ht="27.2" hidden="1" customHeight="1" x14ac:dyDescent="0.25">
      <c r="A38" s="252"/>
      <c r="B38" s="255"/>
      <c r="C38" s="131"/>
      <c r="D38" s="133" t="s">
        <v>80</v>
      </c>
      <c r="E38" s="128">
        <f t="shared" si="5"/>
        <v>0</v>
      </c>
      <c r="F38" s="132"/>
      <c r="G38" s="132"/>
      <c r="H38" s="132"/>
      <c r="I38" s="132"/>
      <c r="J38" s="134"/>
      <c r="K38" s="153"/>
      <c r="L38" s="135"/>
      <c r="M38" s="135"/>
      <c r="N38" s="128">
        <f t="shared" si="2"/>
        <v>0</v>
      </c>
    </row>
    <row r="39" spans="1:14" s="118" customFormat="1" ht="27.2" hidden="1" customHeight="1" x14ac:dyDescent="0.25">
      <c r="A39" s="252"/>
      <c r="B39" s="255"/>
      <c r="C39" s="131"/>
      <c r="D39" s="133" t="s">
        <v>81</v>
      </c>
      <c r="E39" s="128">
        <f t="shared" si="5"/>
        <v>0</v>
      </c>
      <c r="F39" s="138"/>
      <c r="G39" s="138"/>
      <c r="H39" s="138"/>
      <c r="I39" s="138"/>
      <c r="J39" s="139"/>
      <c r="K39" s="154"/>
      <c r="L39" s="140"/>
      <c r="M39" s="140"/>
      <c r="N39" s="128">
        <f t="shared" si="2"/>
        <v>0</v>
      </c>
    </row>
    <row r="40" spans="1:14" s="118" customFormat="1" ht="27.2" hidden="1" customHeight="1" x14ac:dyDescent="0.25">
      <c r="A40" s="253"/>
      <c r="B40" s="256"/>
      <c r="C40" s="131"/>
      <c r="D40" s="133" t="s">
        <v>82</v>
      </c>
      <c r="E40" s="128">
        <f t="shared" si="5"/>
        <v>0</v>
      </c>
      <c r="F40" s="132"/>
      <c r="G40" s="132"/>
      <c r="H40" s="132"/>
      <c r="I40" s="132"/>
      <c r="J40" s="134"/>
      <c r="K40" s="153"/>
      <c r="L40" s="135"/>
      <c r="M40" s="135"/>
      <c r="N40" s="128">
        <f t="shared" si="2"/>
        <v>0</v>
      </c>
    </row>
    <row r="41" spans="1:14" s="141" customFormat="1" ht="69" customHeight="1" x14ac:dyDescent="0.2">
      <c r="A41" s="258" t="s">
        <v>10</v>
      </c>
      <c r="B41" s="261" t="s">
        <v>147</v>
      </c>
      <c r="C41" s="127" t="s">
        <v>108</v>
      </c>
      <c r="D41" s="131" t="s">
        <v>83</v>
      </c>
      <c r="E41" s="128">
        <f t="shared" si="5"/>
        <v>94160.07</v>
      </c>
      <c r="F41" s="132">
        <f t="shared" ref="F41:I41" si="11">F49+F54+F59+F64+F69+F74+F79+F84+F89+F106</f>
        <v>8716.5600000000013</v>
      </c>
      <c r="G41" s="132">
        <f t="shared" si="11"/>
        <v>9953.090000000002</v>
      </c>
      <c r="H41" s="132">
        <f t="shared" si="11"/>
        <v>10495.590000000002</v>
      </c>
      <c r="I41" s="132">
        <f t="shared" si="11"/>
        <v>12248.44</v>
      </c>
      <c r="J41" s="134">
        <f>J49+J54+J59+J64+J69+J74+J79+J84+J89+J106+J94</f>
        <v>14075.34</v>
      </c>
      <c r="K41" s="153">
        <f>K49+K54+K59+K64+K69+K74+K79+K84+K89+K106+K94</f>
        <v>12714.93</v>
      </c>
      <c r="L41" s="135">
        <f>L49+L54+L59+L64+L69+L74+L79+L84+L89+L106+L94</f>
        <v>12827.15</v>
      </c>
      <c r="M41" s="135">
        <f>M49+M54+M59+M64+M69+M74+M79+M84+M89+M106+M94</f>
        <v>13128.97</v>
      </c>
      <c r="N41" s="128">
        <f t="shared" si="2"/>
        <v>94160.07</v>
      </c>
    </row>
    <row r="42" spans="1:14" s="118" customFormat="1" ht="27.2" hidden="1" customHeight="1" x14ac:dyDescent="0.25">
      <c r="A42" s="259"/>
      <c r="B42" s="262"/>
      <c r="C42" s="127" t="s">
        <v>109</v>
      </c>
      <c r="D42" s="133" t="s">
        <v>84</v>
      </c>
      <c r="E42" s="128">
        <f t="shared" si="5"/>
        <v>0</v>
      </c>
      <c r="F42" s="132"/>
      <c r="G42" s="132"/>
      <c r="H42" s="132"/>
      <c r="I42" s="132"/>
      <c r="J42" s="134"/>
      <c r="K42" s="153"/>
      <c r="L42" s="135"/>
      <c r="M42" s="135"/>
      <c r="N42" s="128">
        <f t="shared" si="2"/>
        <v>0</v>
      </c>
    </row>
    <row r="43" spans="1:14" s="118" customFormat="1" ht="27.2" hidden="1" customHeight="1" x14ac:dyDescent="0.25">
      <c r="A43" s="259"/>
      <c r="B43" s="262"/>
      <c r="C43" s="127" t="s">
        <v>110</v>
      </c>
      <c r="D43" s="133" t="s">
        <v>80</v>
      </c>
      <c r="E43" s="128">
        <f t="shared" si="5"/>
        <v>0</v>
      </c>
      <c r="F43" s="132"/>
      <c r="G43" s="132"/>
      <c r="H43" s="132"/>
      <c r="I43" s="132"/>
      <c r="J43" s="134"/>
      <c r="K43" s="153"/>
      <c r="L43" s="135"/>
      <c r="M43" s="135"/>
      <c r="N43" s="128">
        <f t="shared" si="2"/>
        <v>0</v>
      </c>
    </row>
    <row r="44" spans="1:14" s="118" customFormat="1" ht="27.2" hidden="1" customHeight="1" x14ac:dyDescent="0.25">
      <c r="A44" s="259"/>
      <c r="B44" s="262"/>
      <c r="C44" s="127" t="s">
        <v>90</v>
      </c>
      <c r="D44" s="133" t="s">
        <v>81</v>
      </c>
      <c r="E44" s="128">
        <f t="shared" si="5"/>
        <v>0</v>
      </c>
      <c r="F44" s="132"/>
      <c r="G44" s="132"/>
      <c r="H44" s="132"/>
      <c r="I44" s="132"/>
      <c r="J44" s="134"/>
      <c r="K44" s="153"/>
      <c r="L44" s="135"/>
      <c r="M44" s="135"/>
      <c r="N44" s="128">
        <f t="shared" si="2"/>
        <v>0</v>
      </c>
    </row>
    <row r="45" spans="1:14" s="118" customFormat="1" ht="27.2" hidden="1" customHeight="1" x14ac:dyDescent="0.25">
      <c r="A45" s="260"/>
      <c r="B45" s="262"/>
      <c r="C45" s="127" t="s">
        <v>109</v>
      </c>
      <c r="D45" s="133" t="s">
        <v>82</v>
      </c>
      <c r="E45" s="128">
        <f t="shared" si="5"/>
        <v>0</v>
      </c>
      <c r="F45" s="132"/>
      <c r="G45" s="132"/>
      <c r="H45" s="132"/>
      <c r="I45" s="132"/>
      <c r="J45" s="134"/>
      <c r="K45" s="153"/>
      <c r="L45" s="135"/>
      <c r="M45" s="135"/>
      <c r="N45" s="128">
        <f t="shared" si="2"/>
        <v>0</v>
      </c>
    </row>
    <row r="46" spans="1:14" s="118" customFormat="1" ht="78.75" customHeight="1" x14ac:dyDescent="0.25">
      <c r="A46" s="136"/>
      <c r="B46" s="262"/>
      <c r="C46" s="127" t="s">
        <v>109</v>
      </c>
      <c r="D46" s="133"/>
      <c r="E46" s="128"/>
      <c r="F46" s="132">
        <f>SUM(F41:F45)</f>
        <v>8716.5600000000013</v>
      </c>
      <c r="G46" s="132">
        <f t="shared" ref="G46:M46" si="12">SUM(G41:G45)</f>
        <v>9953.090000000002</v>
      </c>
      <c r="H46" s="132">
        <f t="shared" si="12"/>
        <v>10495.590000000002</v>
      </c>
      <c r="I46" s="132">
        <f t="shared" si="12"/>
        <v>12248.44</v>
      </c>
      <c r="J46" s="132">
        <f t="shared" si="12"/>
        <v>14075.34</v>
      </c>
      <c r="K46" s="153">
        <f t="shared" si="12"/>
        <v>12714.93</v>
      </c>
      <c r="L46" s="132">
        <f t="shared" si="12"/>
        <v>12827.15</v>
      </c>
      <c r="M46" s="132">
        <f t="shared" si="12"/>
        <v>13128.97</v>
      </c>
      <c r="N46" s="128">
        <f t="shared" si="2"/>
        <v>94160.07</v>
      </c>
    </row>
    <row r="47" spans="1:14" s="118" customFormat="1" ht="77.25" customHeight="1" x14ac:dyDescent="0.25">
      <c r="A47" s="136"/>
      <c r="B47" s="262"/>
      <c r="C47" s="127" t="s">
        <v>110</v>
      </c>
      <c r="D47" s="133"/>
      <c r="E47" s="128"/>
      <c r="F47" s="132">
        <f>SUM(F46)</f>
        <v>8716.5600000000013</v>
      </c>
      <c r="G47" s="132">
        <f t="shared" ref="G47:M48" si="13">SUM(G46)</f>
        <v>9953.090000000002</v>
      </c>
      <c r="H47" s="132">
        <f t="shared" si="13"/>
        <v>10495.590000000002</v>
      </c>
      <c r="I47" s="132">
        <f t="shared" si="13"/>
        <v>12248.44</v>
      </c>
      <c r="J47" s="132">
        <f t="shared" si="13"/>
        <v>14075.34</v>
      </c>
      <c r="K47" s="153">
        <f t="shared" si="13"/>
        <v>12714.93</v>
      </c>
      <c r="L47" s="132">
        <f t="shared" si="13"/>
        <v>12827.15</v>
      </c>
      <c r="M47" s="132">
        <f t="shared" si="13"/>
        <v>13128.97</v>
      </c>
      <c r="N47" s="128">
        <f t="shared" si="2"/>
        <v>94160.07</v>
      </c>
    </row>
    <row r="48" spans="1:14" s="118" customFormat="1" ht="92.25" customHeight="1" x14ac:dyDescent="0.25">
      <c r="A48" s="136"/>
      <c r="B48" s="263"/>
      <c r="C48" s="127" t="s">
        <v>115</v>
      </c>
      <c r="D48" s="133"/>
      <c r="E48" s="128"/>
      <c r="F48" s="132">
        <f>SUM(F47)</f>
        <v>8716.5600000000013</v>
      </c>
      <c r="G48" s="132">
        <f t="shared" si="13"/>
        <v>9953.090000000002</v>
      </c>
      <c r="H48" s="132">
        <f t="shared" si="13"/>
        <v>10495.590000000002</v>
      </c>
      <c r="I48" s="132">
        <f t="shared" si="13"/>
        <v>12248.44</v>
      </c>
      <c r="J48" s="132">
        <f t="shared" si="13"/>
        <v>14075.34</v>
      </c>
      <c r="K48" s="153">
        <f t="shared" si="13"/>
        <v>12714.93</v>
      </c>
      <c r="L48" s="132">
        <f t="shared" si="13"/>
        <v>12827.15</v>
      </c>
      <c r="M48" s="132">
        <f t="shared" si="13"/>
        <v>13128.97</v>
      </c>
      <c r="N48" s="128">
        <f t="shared" si="2"/>
        <v>94160.07</v>
      </c>
    </row>
    <row r="49" spans="1:19" s="141" customFormat="1" ht="43.5" customHeight="1" x14ac:dyDescent="0.2">
      <c r="A49" s="251" t="s">
        <v>11</v>
      </c>
      <c r="B49" s="254" t="s">
        <v>26</v>
      </c>
      <c r="C49" s="127"/>
      <c r="D49" s="137" t="s">
        <v>83</v>
      </c>
      <c r="E49" s="128">
        <f t="shared" si="5"/>
        <v>57316.270000000004</v>
      </c>
      <c r="F49" s="138">
        <v>5169.07</v>
      </c>
      <c r="G49" s="138">
        <v>5970.6</v>
      </c>
      <c r="H49" s="138">
        <v>6238.6</v>
      </c>
      <c r="I49" s="138">
        <v>6970</v>
      </c>
      <c r="J49" s="138">
        <v>7782</v>
      </c>
      <c r="K49" s="154">
        <v>8602</v>
      </c>
      <c r="L49" s="140">
        <v>8292</v>
      </c>
      <c r="M49" s="140">
        <v>8292</v>
      </c>
      <c r="N49" s="128">
        <f t="shared" si="2"/>
        <v>57316.270000000004</v>
      </c>
    </row>
    <row r="50" spans="1:19" s="118" customFormat="1" ht="27.2" hidden="1" customHeight="1" x14ac:dyDescent="0.25">
      <c r="A50" s="252"/>
      <c r="B50" s="255"/>
      <c r="C50" s="131"/>
      <c r="D50" s="133" t="s">
        <v>84</v>
      </c>
      <c r="E50" s="128">
        <f t="shared" si="5"/>
        <v>0</v>
      </c>
      <c r="F50" s="132"/>
      <c r="G50" s="132"/>
      <c r="H50" s="132"/>
      <c r="I50" s="132"/>
      <c r="J50" s="134"/>
      <c r="K50" s="153"/>
      <c r="L50" s="135"/>
      <c r="M50" s="135"/>
      <c r="N50" s="128">
        <f t="shared" si="2"/>
        <v>0</v>
      </c>
    </row>
    <row r="51" spans="1:19" s="118" customFormat="1" ht="27.2" hidden="1" customHeight="1" x14ac:dyDescent="0.25">
      <c r="A51" s="252"/>
      <c r="B51" s="255"/>
      <c r="C51" s="131"/>
      <c r="D51" s="133" t="s">
        <v>80</v>
      </c>
      <c r="E51" s="128">
        <f t="shared" si="5"/>
        <v>0</v>
      </c>
      <c r="F51" s="132"/>
      <c r="G51" s="132"/>
      <c r="H51" s="132"/>
      <c r="I51" s="132"/>
      <c r="J51" s="134"/>
      <c r="K51" s="153"/>
      <c r="L51" s="135"/>
      <c r="M51" s="135"/>
      <c r="N51" s="128">
        <f t="shared" si="2"/>
        <v>0</v>
      </c>
    </row>
    <row r="52" spans="1:19" s="118" customFormat="1" ht="27.2" hidden="1" customHeight="1" x14ac:dyDescent="0.25">
      <c r="A52" s="252"/>
      <c r="B52" s="255"/>
      <c r="C52" s="131"/>
      <c r="D52" s="133" t="s">
        <v>81</v>
      </c>
      <c r="E52" s="128">
        <f t="shared" si="5"/>
        <v>0</v>
      </c>
      <c r="F52" s="138"/>
      <c r="G52" s="138"/>
      <c r="H52" s="138"/>
      <c r="I52" s="138"/>
      <c r="J52" s="139"/>
      <c r="K52" s="154"/>
      <c r="L52" s="140"/>
      <c r="M52" s="140"/>
      <c r="N52" s="128">
        <f t="shared" si="2"/>
        <v>0</v>
      </c>
    </row>
    <row r="53" spans="1:19" s="118" customFormat="1" ht="27.2" hidden="1" customHeight="1" x14ac:dyDescent="0.25">
      <c r="A53" s="253"/>
      <c r="B53" s="256"/>
      <c r="C53" s="131"/>
      <c r="D53" s="133" t="s">
        <v>82</v>
      </c>
      <c r="E53" s="128">
        <f t="shared" si="5"/>
        <v>0</v>
      </c>
      <c r="F53" s="132"/>
      <c r="G53" s="132"/>
      <c r="H53" s="132"/>
      <c r="I53" s="132"/>
      <c r="J53" s="134"/>
      <c r="K53" s="153"/>
      <c r="L53" s="135"/>
      <c r="M53" s="135"/>
      <c r="N53" s="128">
        <f t="shared" si="2"/>
        <v>0</v>
      </c>
    </row>
    <row r="54" spans="1:19" s="114" customFormat="1" ht="36" customHeight="1" x14ac:dyDescent="0.25">
      <c r="A54" s="251" t="s">
        <v>12</v>
      </c>
      <c r="B54" s="254" t="s">
        <v>8</v>
      </c>
      <c r="C54" s="137"/>
      <c r="D54" s="137" t="s">
        <v>83</v>
      </c>
      <c r="E54" s="128">
        <f t="shared" si="5"/>
        <v>235.8</v>
      </c>
      <c r="F54" s="138">
        <v>20.8</v>
      </c>
      <c r="G54" s="138">
        <v>30</v>
      </c>
      <c r="H54" s="138">
        <v>30</v>
      </c>
      <c r="I54" s="138">
        <v>31</v>
      </c>
      <c r="J54" s="139">
        <v>31</v>
      </c>
      <c r="K54" s="154">
        <v>31</v>
      </c>
      <c r="L54" s="140">
        <v>31</v>
      </c>
      <c r="M54" s="140">
        <v>31</v>
      </c>
      <c r="N54" s="128">
        <f t="shared" si="2"/>
        <v>235.8</v>
      </c>
      <c r="O54" s="118"/>
      <c r="P54" s="118"/>
      <c r="Q54" s="118"/>
      <c r="R54" s="118"/>
      <c r="S54" s="118"/>
    </row>
    <row r="55" spans="1:19" s="118" customFormat="1" ht="27.2" hidden="1" customHeight="1" x14ac:dyDescent="0.25">
      <c r="A55" s="252"/>
      <c r="B55" s="255"/>
      <c r="C55" s="131"/>
      <c r="D55" s="133" t="s">
        <v>84</v>
      </c>
      <c r="E55" s="128">
        <f t="shared" si="5"/>
        <v>0</v>
      </c>
      <c r="F55" s="132"/>
      <c r="G55" s="132"/>
      <c r="H55" s="132"/>
      <c r="I55" s="132"/>
      <c r="J55" s="134"/>
      <c r="K55" s="153"/>
      <c r="L55" s="135"/>
      <c r="M55" s="135"/>
      <c r="N55" s="128">
        <f t="shared" si="2"/>
        <v>0</v>
      </c>
    </row>
    <row r="56" spans="1:19" s="118" customFormat="1" ht="27.2" hidden="1" customHeight="1" x14ac:dyDescent="0.25">
      <c r="A56" s="252"/>
      <c r="B56" s="255"/>
      <c r="C56" s="131"/>
      <c r="D56" s="133" t="s">
        <v>80</v>
      </c>
      <c r="E56" s="128">
        <f t="shared" si="5"/>
        <v>0</v>
      </c>
      <c r="F56" s="132"/>
      <c r="G56" s="132"/>
      <c r="H56" s="132"/>
      <c r="I56" s="132"/>
      <c r="J56" s="134"/>
      <c r="K56" s="153"/>
      <c r="L56" s="135"/>
      <c r="M56" s="135"/>
      <c r="N56" s="128">
        <f t="shared" si="2"/>
        <v>0</v>
      </c>
    </row>
    <row r="57" spans="1:19" s="118" customFormat="1" ht="27.2" hidden="1" customHeight="1" x14ac:dyDescent="0.25">
      <c r="A57" s="252"/>
      <c r="B57" s="255"/>
      <c r="C57" s="131"/>
      <c r="D57" s="133" t="s">
        <v>81</v>
      </c>
      <c r="E57" s="128">
        <f t="shared" si="5"/>
        <v>0</v>
      </c>
      <c r="F57" s="138"/>
      <c r="G57" s="138"/>
      <c r="H57" s="138"/>
      <c r="I57" s="138"/>
      <c r="J57" s="139"/>
      <c r="K57" s="154"/>
      <c r="L57" s="140"/>
      <c r="M57" s="140"/>
      <c r="N57" s="128">
        <f t="shared" si="2"/>
        <v>0</v>
      </c>
    </row>
    <row r="58" spans="1:19" s="118" customFormat="1" ht="27.2" hidden="1" customHeight="1" x14ac:dyDescent="0.25">
      <c r="A58" s="253"/>
      <c r="B58" s="256"/>
      <c r="C58" s="131"/>
      <c r="D58" s="133" t="s">
        <v>82</v>
      </c>
      <c r="E58" s="128">
        <f t="shared" si="5"/>
        <v>0</v>
      </c>
      <c r="F58" s="132"/>
      <c r="G58" s="132"/>
      <c r="H58" s="132"/>
      <c r="I58" s="132"/>
      <c r="J58" s="134"/>
      <c r="K58" s="153"/>
      <c r="L58" s="135"/>
      <c r="M58" s="135"/>
      <c r="N58" s="128">
        <f t="shared" si="2"/>
        <v>0</v>
      </c>
    </row>
    <row r="59" spans="1:19" s="114" customFormat="1" ht="57.75" customHeight="1" x14ac:dyDescent="0.25">
      <c r="A59" s="251" t="s">
        <v>14</v>
      </c>
      <c r="B59" s="254" t="s">
        <v>28</v>
      </c>
      <c r="C59" s="137"/>
      <c r="D59" s="137" t="s">
        <v>83</v>
      </c>
      <c r="E59" s="128">
        <f t="shared" si="5"/>
        <v>16116.5</v>
      </c>
      <c r="F59" s="138">
        <v>1539</v>
      </c>
      <c r="G59" s="138">
        <v>1798.5</v>
      </c>
      <c r="H59" s="138">
        <v>1898</v>
      </c>
      <c r="I59" s="138">
        <v>2287</v>
      </c>
      <c r="J59" s="139">
        <v>2273</v>
      </c>
      <c r="K59" s="154">
        <v>2107</v>
      </c>
      <c r="L59" s="140">
        <v>2107</v>
      </c>
      <c r="M59" s="140">
        <v>2107</v>
      </c>
      <c r="N59" s="128">
        <f t="shared" si="2"/>
        <v>16116.5</v>
      </c>
      <c r="O59" s="118"/>
      <c r="P59" s="118"/>
      <c r="Q59" s="118"/>
      <c r="R59" s="118"/>
      <c r="S59" s="118"/>
    </row>
    <row r="60" spans="1:19" s="118" customFormat="1" ht="27.2" hidden="1" customHeight="1" x14ac:dyDescent="0.25">
      <c r="A60" s="252"/>
      <c r="B60" s="255"/>
      <c r="C60" s="131"/>
      <c r="D60" s="133" t="s">
        <v>84</v>
      </c>
      <c r="E60" s="128">
        <f t="shared" si="5"/>
        <v>0</v>
      </c>
      <c r="F60" s="132"/>
      <c r="G60" s="132"/>
      <c r="H60" s="132"/>
      <c r="I60" s="132"/>
      <c r="J60" s="134"/>
      <c r="K60" s="153"/>
      <c r="L60" s="135"/>
      <c r="M60" s="135"/>
      <c r="N60" s="128">
        <f t="shared" si="2"/>
        <v>0</v>
      </c>
    </row>
    <row r="61" spans="1:19" s="118" customFormat="1" ht="27.2" hidden="1" customHeight="1" x14ac:dyDescent="0.25">
      <c r="A61" s="252"/>
      <c r="B61" s="255"/>
      <c r="C61" s="131"/>
      <c r="D61" s="133" t="s">
        <v>80</v>
      </c>
      <c r="E61" s="128">
        <f t="shared" si="5"/>
        <v>0</v>
      </c>
      <c r="F61" s="132"/>
      <c r="G61" s="132"/>
      <c r="H61" s="132"/>
      <c r="I61" s="132"/>
      <c r="J61" s="134"/>
      <c r="K61" s="153"/>
      <c r="L61" s="135"/>
      <c r="M61" s="135"/>
      <c r="N61" s="128">
        <f t="shared" si="2"/>
        <v>0</v>
      </c>
    </row>
    <row r="62" spans="1:19" s="118" customFormat="1" ht="27.2" hidden="1" customHeight="1" x14ac:dyDescent="0.25">
      <c r="A62" s="252"/>
      <c r="B62" s="255"/>
      <c r="C62" s="131"/>
      <c r="D62" s="133" t="s">
        <v>81</v>
      </c>
      <c r="E62" s="128">
        <f t="shared" si="5"/>
        <v>0</v>
      </c>
      <c r="F62" s="138"/>
      <c r="G62" s="138"/>
      <c r="H62" s="138"/>
      <c r="I62" s="138"/>
      <c r="J62" s="139"/>
      <c r="K62" s="154"/>
      <c r="L62" s="140"/>
      <c r="M62" s="140"/>
      <c r="N62" s="128">
        <f t="shared" si="2"/>
        <v>0</v>
      </c>
    </row>
    <row r="63" spans="1:19" s="118" customFormat="1" ht="27.2" hidden="1" customHeight="1" x14ac:dyDescent="0.25">
      <c r="A63" s="253"/>
      <c r="B63" s="256"/>
      <c r="C63" s="131"/>
      <c r="D63" s="133" t="s">
        <v>82</v>
      </c>
      <c r="E63" s="128">
        <f t="shared" si="5"/>
        <v>0</v>
      </c>
      <c r="F63" s="132"/>
      <c r="G63" s="132"/>
      <c r="H63" s="132"/>
      <c r="I63" s="132"/>
      <c r="J63" s="134"/>
      <c r="K63" s="153"/>
      <c r="L63" s="135"/>
      <c r="M63" s="135"/>
      <c r="N63" s="128">
        <f t="shared" si="2"/>
        <v>0</v>
      </c>
    </row>
    <row r="64" spans="1:19" s="114" customFormat="1" ht="43.5" customHeight="1" x14ac:dyDescent="0.25">
      <c r="A64" s="251" t="s">
        <v>16</v>
      </c>
      <c r="B64" s="254" t="s">
        <v>13</v>
      </c>
      <c r="C64" s="137"/>
      <c r="D64" s="137" t="s">
        <v>83</v>
      </c>
      <c r="E64" s="128">
        <f t="shared" si="5"/>
        <v>716.2</v>
      </c>
      <c r="F64" s="138">
        <v>171.1</v>
      </c>
      <c r="G64" s="138">
        <v>205</v>
      </c>
      <c r="H64" s="138">
        <v>215.1</v>
      </c>
      <c r="I64" s="138">
        <f t="shared" ref="I64:M64" si="14">SUM(I67)</f>
        <v>0</v>
      </c>
      <c r="J64" s="139">
        <v>125</v>
      </c>
      <c r="K64" s="154">
        <f t="shared" si="14"/>
        <v>0</v>
      </c>
      <c r="L64" s="140">
        <f t="shared" si="14"/>
        <v>0</v>
      </c>
      <c r="M64" s="140">
        <f t="shared" si="14"/>
        <v>0</v>
      </c>
      <c r="N64" s="128">
        <f t="shared" si="2"/>
        <v>716.2</v>
      </c>
      <c r="O64" s="118"/>
      <c r="P64" s="118"/>
      <c r="Q64" s="118"/>
      <c r="R64" s="118"/>
      <c r="S64" s="118"/>
    </row>
    <row r="65" spans="1:19" s="118" customFormat="1" ht="27.2" hidden="1" customHeight="1" x14ac:dyDescent="0.25">
      <c r="A65" s="252"/>
      <c r="B65" s="255"/>
      <c r="C65" s="131"/>
      <c r="D65" s="133" t="s">
        <v>84</v>
      </c>
      <c r="E65" s="128">
        <f t="shared" si="5"/>
        <v>0</v>
      </c>
      <c r="F65" s="132"/>
      <c r="G65" s="132"/>
      <c r="H65" s="132"/>
      <c r="I65" s="132"/>
      <c r="J65" s="134"/>
      <c r="K65" s="153"/>
      <c r="L65" s="135"/>
      <c r="M65" s="135"/>
      <c r="N65" s="128">
        <f t="shared" si="2"/>
        <v>0</v>
      </c>
    </row>
    <row r="66" spans="1:19" s="118" customFormat="1" ht="27.2" hidden="1" customHeight="1" x14ac:dyDescent="0.25">
      <c r="A66" s="252"/>
      <c r="B66" s="255"/>
      <c r="C66" s="131"/>
      <c r="D66" s="133" t="s">
        <v>80</v>
      </c>
      <c r="E66" s="128">
        <f t="shared" si="5"/>
        <v>0</v>
      </c>
      <c r="F66" s="132"/>
      <c r="G66" s="132"/>
      <c r="H66" s="132"/>
      <c r="I66" s="132"/>
      <c r="J66" s="134"/>
      <c r="K66" s="153"/>
      <c r="L66" s="135"/>
      <c r="M66" s="135"/>
      <c r="N66" s="128">
        <f t="shared" si="2"/>
        <v>0</v>
      </c>
    </row>
    <row r="67" spans="1:19" s="118" customFormat="1" ht="27.2" hidden="1" customHeight="1" x14ac:dyDescent="0.25">
      <c r="A67" s="252"/>
      <c r="B67" s="255"/>
      <c r="C67" s="131"/>
      <c r="D67" s="133" t="s">
        <v>81</v>
      </c>
      <c r="E67" s="128">
        <f t="shared" si="5"/>
        <v>0</v>
      </c>
      <c r="F67" s="138"/>
      <c r="G67" s="138"/>
      <c r="H67" s="138"/>
      <c r="I67" s="138"/>
      <c r="J67" s="139"/>
      <c r="K67" s="154"/>
      <c r="L67" s="140"/>
      <c r="M67" s="140"/>
      <c r="N67" s="128">
        <f t="shared" si="2"/>
        <v>0</v>
      </c>
    </row>
    <row r="68" spans="1:19" s="118" customFormat="1" ht="27.2" hidden="1" customHeight="1" x14ac:dyDescent="0.25">
      <c r="A68" s="253"/>
      <c r="B68" s="256"/>
      <c r="C68" s="131"/>
      <c r="D68" s="133" t="s">
        <v>82</v>
      </c>
      <c r="E68" s="128">
        <f t="shared" si="5"/>
        <v>0</v>
      </c>
      <c r="F68" s="132"/>
      <c r="G68" s="132"/>
      <c r="H68" s="132"/>
      <c r="I68" s="132"/>
      <c r="J68" s="134"/>
      <c r="K68" s="153"/>
      <c r="L68" s="135"/>
      <c r="M68" s="135"/>
      <c r="N68" s="128">
        <f t="shared" si="2"/>
        <v>0</v>
      </c>
    </row>
    <row r="69" spans="1:19" s="114" customFormat="1" ht="35.25" customHeight="1" x14ac:dyDescent="0.25">
      <c r="A69" s="251" t="s">
        <v>17</v>
      </c>
      <c r="B69" s="254" t="s">
        <v>15</v>
      </c>
      <c r="C69" s="137"/>
      <c r="D69" s="137" t="s">
        <v>83</v>
      </c>
      <c r="E69" s="128">
        <f t="shared" si="5"/>
        <v>14302.179999999998</v>
      </c>
      <c r="F69" s="138">
        <v>1184.3</v>
      </c>
      <c r="G69" s="138">
        <v>1420.7</v>
      </c>
      <c r="H69" s="138">
        <v>1708.7</v>
      </c>
      <c r="I69" s="138">
        <v>2359.6999999999998</v>
      </c>
      <c r="J69" s="139">
        <v>3189.47</v>
      </c>
      <c r="K69" s="154">
        <v>1488.35</v>
      </c>
      <c r="L69" s="140">
        <v>1324.57</v>
      </c>
      <c r="M69" s="140">
        <v>1626.39</v>
      </c>
      <c r="N69" s="128">
        <f t="shared" si="2"/>
        <v>14302.179999999998</v>
      </c>
      <c r="O69" s="118"/>
      <c r="P69" s="118"/>
      <c r="Q69" s="118"/>
      <c r="R69" s="118"/>
      <c r="S69" s="118"/>
    </row>
    <row r="70" spans="1:19" s="118" customFormat="1" ht="27.2" hidden="1" customHeight="1" x14ac:dyDescent="0.25">
      <c r="A70" s="252"/>
      <c r="B70" s="255"/>
      <c r="C70" s="131"/>
      <c r="D70" s="133" t="s">
        <v>84</v>
      </c>
      <c r="E70" s="128">
        <f t="shared" si="5"/>
        <v>0</v>
      </c>
      <c r="F70" s="132"/>
      <c r="G70" s="132"/>
      <c r="H70" s="132"/>
      <c r="I70" s="132"/>
      <c r="J70" s="134"/>
      <c r="K70" s="153"/>
      <c r="L70" s="135"/>
      <c r="M70" s="135"/>
      <c r="N70" s="128">
        <f t="shared" si="2"/>
        <v>0</v>
      </c>
    </row>
    <row r="71" spans="1:19" s="118" customFormat="1" ht="27.2" hidden="1" customHeight="1" x14ac:dyDescent="0.25">
      <c r="A71" s="252"/>
      <c r="B71" s="255"/>
      <c r="C71" s="131"/>
      <c r="D71" s="133" t="s">
        <v>80</v>
      </c>
      <c r="E71" s="128">
        <f t="shared" si="5"/>
        <v>0</v>
      </c>
      <c r="F71" s="132"/>
      <c r="G71" s="132"/>
      <c r="H71" s="132"/>
      <c r="I71" s="132"/>
      <c r="J71" s="134"/>
      <c r="K71" s="153"/>
      <c r="L71" s="135"/>
      <c r="M71" s="135"/>
      <c r="N71" s="128">
        <f t="shared" si="2"/>
        <v>0</v>
      </c>
    </row>
    <row r="72" spans="1:19" s="118" customFormat="1" ht="27.2" hidden="1" customHeight="1" x14ac:dyDescent="0.25">
      <c r="A72" s="252"/>
      <c r="B72" s="255"/>
      <c r="C72" s="131"/>
      <c r="D72" s="133" t="s">
        <v>81</v>
      </c>
      <c r="E72" s="128">
        <f t="shared" si="5"/>
        <v>0</v>
      </c>
      <c r="F72" s="138"/>
      <c r="G72" s="138"/>
      <c r="H72" s="138"/>
      <c r="I72" s="138"/>
      <c r="J72" s="139"/>
      <c r="K72" s="154"/>
      <c r="L72" s="140"/>
      <c r="M72" s="140"/>
      <c r="N72" s="128">
        <f t="shared" si="2"/>
        <v>0</v>
      </c>
    </row>
    <row r="73" spans="1:19" s="118" customFormat="1" ht="27.2" hidden="1" customHeight="1" x14ac:dyDescent="0.25">
      <c r="A73" s="253"/>
      <c r="B73" s="256"/>
      <c r="C73" s="131"/>
      <c r="D73" s="133" t="s">
        <v>82</v>
      </c>
      <c r="E73" s="128">
        <f t="shared" si="5"/>
        <v>0</v>
      </c>
      <c r="F73" s="132"/>
      <c r="G73" s="132"/>
      <c r="H73" s="132"/>
      <c r="I73" s="132"/>
      <c r="J73" s="134"/>
      <c r="K73" s="153"/>
      <c r="L73" s="135"/>
      <c r="M73" s="135"/>
      <c r="N73" s="128">
        <f t="shared" si="2"/>
        <v>0</v>
      </c>
    </row>
    <row r="74" spans="1:19" s="114" customFormat="1" ht="30" customHeight="1" x14ac:dyDescent="0.25">
      <c r="A74" s="251" t="s">
        <v>21</v>
      </c>
      <c r="B74" s="254" t="s">
        <v>29</v>
      </c>
      <c r="C74" s="137"/>
      <c r="D74" s="137" t="s">
        <v>83</v>
      </c>
      <c r="E74" s="128">
        <f t="shared" si="5"/>
        <v>102.56</v>
      </c>
      <c r="F74" s="138">
        <v>0</v>
      </c>
      <c r="G74" s="138">
        <v>63.2</v>
      </c>
      <c r="H74" s="138">
        <v>0</v>
      </c>
      <c r="I74" s="138">
        <v>21.86</v>
      </c>
      <c r="J74" s="139">
        <v>17.5</v>
      </c>
      <c r="K74" s="154">
        <v>0</v>
      </c>
      <c r="L74" s="140">
        <v>0</v>
      </c>
      <c r="M74" s="140">
        <v>0</v>
      </c>
      <c r="N74" s="128">
        <f t="shared" si="2"/>
        <v>102.56</v>
      </c>
      <c r="O74" s="118"/>
      <c r="P74" s="118"/>
      <c r="Q74" s="118"/>
      <c r="R74" s="118"/>
      <c r="S74" s="118"/>
    </row>
    <row r="75" spans="1:19" s="118" customFormat="1" ht="27.2" hidden="1" customHeight="1" x14ac:dyDescent="0.25">
      <c r="A75" s="252"/>
      <c r="B75" s="255"/>
      <c r="C75" s="131"/>
      <c r="D75" s="133" t="s">
        <v>84</v>
      </c>
      <c r="E75" s="128">
        <f t="shared" si="5"/>
        <v>0</v>
      </c>
      <c r="F75" s="132"/>
      <c r="G75" s="132"/>
      <c r="H75" s="132"/>
      <c r="I75" s="132"/>
      <c r="J75" s="134"/>
      <c r="K75" s="153"/>
      <c r="L75" s="135"/>
      <c r="M75" s="135"/>
      <c r="N75" s="128">
        <f t="shared" ref="N75:N138" si="15">SUM(F75:M75)</f>
        <v>0</v>
      </c>
    </row>
    <row r="76" spans="1:19" s="118" customFormat="1" ht="27.2" hidden="1" customHeight="1" x14ac:dyDescent="0.25">
      <c r="A76" s="252"/>
      <c r="B76" s="255"/>
      <c r="C76" s="131"/>
      <c r="D76" s="133" t="s">
        <v>80</v>
      </c>
      <c r="E76" s="128">
        <f t="shared" si="5"/>
        <v>0</v>
      </c>
      <c r="F76" s="132"/>
      <c r="G76" s="132"/>
      <c r="H76" s="132"/>
      <c r="I76" s="132"/>
      <c r="J76" s="134"/>
      <c r="K76" s="153"/>
      <c r="L76" s="135"/>
      <c r="M76" s="135"/>
      <c r="N76" s="128">
        <f t="shared" si="15"/>
        <v>0</v>
      </c>
    </row>
    <row r="77" spans="1:19" s="118" customFormat="1" ht="27.2" hidden="1" customHeight="1" x14ac:dyDescent="0.25">
      <c r="A77" s="252"/>
      <c r="B77" s="255"/>
      <c r="C77" s="131"/>
      <c r="D77" s="133" t="s">
        <v>81</v>
      </c>
      <c r="E77" s="128">
        <f t="shared" si="5"/>
        <v>0</v>
      </c>
      <c r="F77" s="138"/>
      <c r="G77" s="138"/>
      <c r="H77" s="138"/>
      <c r="I77" s="138"/>
      <c r="J77" s="139"/>
      <c r="K77" s="154"/>
      <c r="L77" s="140"/>
      <c r="M77" s="140"/>
      <c r="N77" s="128">
        <f t="shared" si="15"/>
        <v>0</v>
      </c>
    </row>
    <row r="78" spans="1:19" s="118" customFormat="1" ht="27.2" hidden="1" customHeight="1" x14ac:dyDescent="0.25">
      <c r="A78" s="253"/>
      <c r="B78" s="256"/>
      <c r="C78" s="131"/>
      <c r="D78" s="133" t="s">
        <v>82</v>
      </c>
      <c r="E78" s="128">
        <f t="shared" si="5"/>
        <v>0</v>
      </c>
      <c r="F78" s="132"/>
      <c r="G78" s="132"/>
      <c r="H78" s="132"/>
      <c r="I78" s="132"/>
      <c r="J78" s="134"/>
      <c r="K78" s="153"/>
      <c r="L78" s="135"/>
      <c r="M78" s="135"/>
      <c r="N78" s="128">
        <f t="shared" si="15"/>
        <v>0</v>
      </c>
    </row>
    <row r="79" spans="1:19" s="114" customFormat="1" ht="28.5" customHeight="1" x14ac:dyDescent="0.25">
      <c r="A79" s="251" t="s">
        <v>22</v>
      </c>
      <c r="B79" s="254" t="s">
        <v>19</v>
      </c>
      <c r="C79" s="137"/>
      <c r="D79" s="137" t="s">
        <v>83</v>
      </c>
      <c r="E79" s="128">
        <f t="shared" si="5"/>
        <v>2085.64</v>
      </c>
      <c r="F79" s="138">
        <v>84</v>
      </c>
      <c r="G79" s="138">
        <v>89.6</v>
      </c>
      <c r="H79" s="138">
        <v>49.7</v>
      </c>
      <c r="I79" s="138">
        <v>246.14</v>
      </c>
      <c r="J79" s="139">
        <v>210.2</v>
      </c>
      <c r="K79" s="154">
        <v>138</v>
      </c>
      <c r="L79" s="140">
        <v>634</v>
      </c>
      <c r="M79" s="140">
        <v>634</v>
      </c>
      <c r="N79" s="128">
        <f t="shared" si="15"/>
        <v>2085.64</v>
      </c>
      <c r="O79" s="118"/>
      <c r="P79" s="118"/>
      <c r="Q79" s="118"/>
      <c r="R79" s="118"/>
      <c r="S79" s="118"/>
    </row>
    <row r="80" spans="1:19" s="118" customFormat="1" ht="27.2" hidden="1" customHeight="1" x14ac:dyDescent="0.25">
      <c r="A80" s="252"/>
      <c r="B80" s="255"/>
      <c r="C80" s="131"/>
      <c r="D80" s="133" t="s">
        <v>84</v>
      </c>
      <c r="E80" s="128">
        <f t="shared" si="5"/>
        <v>0</v>
      </c>
      <c r="F80" s="132"/>
      <c r="G80" s="132"/>
      <c r="H80" s="132"/>
      <c r="I80" s="132"/>
      <c r="J80" s="134"/>
      <c r="K80" s="153"/>
      <c r="L80" s="135"/>
      <c r="M80" s="135"/>
      <c r="N80" s="128">
        <f t="shared" si="15"/>
        <v>0</v>
      </c>
    </row>
    <row r="81" spans="1:19" s="118" customFormat="1" ht="27.2" hidden="1" customHeight="1" x14ac:dyDescent="0.25">
      <c r="A81" s="252"/>
      <c r="B81" s="255"/>
      <c r="C81" s="131"/>
      <c r="D81" s="133" t="s">
        <v>80</v>
      </c>
      <c r="E81" s="128">
        <f t="shared" si="5"/>
        <v>0</v>
      </c>
      <c r="F81" s="132"/>
      <c r="G81" s="132"/>
      <c r="H81" s="132"/>
      <c r="I81" s="132"/>
      <c r="J81" s="134"/>
      <c r="K81" s="153"/>
      <c r="L81" s="135"/>
      <c r="M81" s="135"/>
      <c r="N81" s="128">
        <f t="shared" si="15"/>
        <v>0</v>
      </c>
    </row>
    <row r="82" spans="1:19" s="118" customFormat="1" ht="27.2" hidden="1" customHeight="1" x14ac:dyDescent="0.25">
      <c r="A82" s="252"/>
      <c r="B82" s="255"/>
      <c r="C82" s="131"/>
      <c r="D82" s="133" t="s">
        <v>81</v>
      </c>
      <c r="E82" s="128">
        <f t="shared" si="5"/>
        <v>0</v>
      </c>
      <c r="F82" s="138"/>
      <c r="G82" s="138"/>
      <c r="H82" s="138"/>
      <c r="I82" s="138"/>
      <c r="J82" s="139"/>
      <c r="K82" s="154"/>
      <c r="L82" s="140"/>
      <c r="M82" s="140"/>
      <c r="N82" s="128">
        <f t="shared" si="15"/>
        <v>0</v>
      </c>
    </row>
    <row r="83" spans="1:19" s="118" customFormat="1" ht="27.2" hidden="1" customHeight="1" x14ac:dyDescent="0.25">
      <c r="A83" s="253"/>
      <c r="B83" s="256"/>
      <c r="C83" s="131"/>
      <c r="D83" s="133" t="s">
        <v>82</v>
      </c>
      <c r="E83" s="128">
        <f t="shared" si="5"/>
        <v>0</v>
      </c>
      <c r="F83" s="138"/>
      <c r="G83" s="138"/>
      <c r="H83" s="138"/>
      <c r="I83" s="138"/>
      <c r="J83" s="139"/>
      <c r="K83" s="154"/>
      <c r="L83" s="140"/>
      <c r="M83" s="140"/>
      <c r="N83" s="128">
        <f t="shared" si="15"/>
        <v>0</v>
      </c>
    </row>
    <row r="84" spans="1:19" s="114" customFormat="1" ht="30.75" customHeight="1" x14ac:dyDescent="0.25">
      <c r="A84" s="251" t="s">
        <v>24</v>
      </c>
      <c r="B84" s="254" t="s">
        <v>18</v>
      </c>
      <c r="C84" s="137"/>
      <c r="D84" s="137" t="s">
        <v>83</v>
      </c>
      <c r="E84" s="128">
        <f t="shared" si="5"/>
        <v>710</v>
      </c>
      <c r="F84" s="138">
        <v>100</v>
      </c>
      <c r="G84" s="138">
        <v>100</v>
      </c>
      <c r="H84" s="138">
        <v>100</v>
      </c>
      <c r="I84" s="138">
        <v>100</v>
      </c>
      <c r="J84" s="139">
        <v>100</v>
      </c>
      <c r="K84" s="154">
        <v>10</v>
      </c>
      <c r="L84" s="140">
        <v>100</v>
      </c>
      <c r="M84" s="140">
        <v>100</v>
      </c>
      <c r="N84" s="128">
        <f t="shared" si="15"/>
        <v>710</v>
      </c>
      <c r="O84" s="118"/>
      <c r="P84" s="118"/>
      <c r="Q84" s="118"/>
      <c r="R84" s="118"/>
      <c r="S84" s="118"/>
    </row>
    <row r="85" spans="1:19" s="118" customFormat="1" ht="27.2" hidden="1" customHeight="1" x14ac:dyDescent="0.25">
      <c r="A85" s="252"/>
      <c r="B85" s="255"/>
      <c r="C85" s="131"/>
      <c r="D85" s="133" t="s">
        <v>84</v>
      </c>
      <c r="E85" s="128">
        <f t="shared" si="5"/>
        <v>0</v>
      </c>
      <c r="F85" s="132"/>
      <c r="G85" s="132"/>
      <c r="H85" s="132"/>
      <c r="I85" s="132"/>
      <c r="J85" s="134"/>
      <c r="K85" s="153"/>
      <c r="L85" s="135"/>
      <c r="M85" s="135"/>
      <c r="N85" s="128">
        <f t="shared" si="15"/>
        <v>0</v>
      </c>
    </row>
    <row r="86" spans="1:19" s="118" customFormat="1" ht="27.2" hidden="1" customHeight="1" x14ac:dyDescent="0.25">
      <c r="A86" s="252"/>
      <c r="B86" s="255"/>
      <c r="C86" s="131"/>
      <c r="D86" s="133" t="s">
        <v>80</v>
      </c>
      <c r="E86" s="128">
        <f t="shared" ref="E86:E117" si="16">F86+G86+H86+I86+J86+K86+L86+M86</f>
        <v>0</v>
      </c>
      <c r="F86" s="132"/>
      <c r="G86" s="132"/>
      <c r="H86" s="132"/>
      <c r="I86" s="132"/>
      <c r="J86" s="134"/>
      <c r="K86" s="153"/>
      <c r="L86" s="135"/>
      <c r="M86" s="135"/>
      <c r="N86" s="128">
        <f t="shared" si="15"/>
        <v>0</v>
      </c>
    </row>
    <row r="87" spans="1:19" s="118" customFormat="1" ht="27.2" hidden="1" customHeight="1" x14ac:dyDescent="0.25">
      <c r="A87" s="252"/>
      <c r="B87" s="255"/>
      <c r="C87" s="131"/>
      <c r="D87" s="133" t="s">
        <v>81</v>
      </c>
      <c r="E87" s="128">
        <f t="shared" si="16"/>
        <v>0</v>
      </c>
      <c r="F87" s="138"/>
      <c r="G87" s="138"/>
      <c r="H87" s="138"/>
      <c r="I87" s="138"/>
      <c r="J87" s="139"/>
      <c r="K87" s="154"/>
      <c r="L87" s="140"/>
      <c r="M87" s="140"/>
      <c r="N87" s="128">
        <f t="shared" si="15"/>
        <v>0</v>
      </c>
    </row>
    <row r="88" spans="1:19" s="118" customFormat="1" ht="27.2" hidden="1" customHeight="1" x14ac:dyDescent="0.25">
      <c r="A88" s="253"/>
      <c r="B88" s="256"/>
      <c r="C88" s="131"/>
      <c r="D88" s="133" t="s">
        <v>82</v>
      </c>
      <c r="E88" s="128">
        <f t="shared" si="16"/>
        <v>0</v>
      </c>
      <c r="F88" s="138"/>
      <c r="G88" s="138"/>
      <c r="H88" s="138"/>
      <c r="I88" s="138"/>
      <c r="J88" s="139"/>
      <c r="K88" s="154"/>
      <c r="L88" s="140"/>
      <c r="M88" s="140"/>
      <c r="N88" s="128">
        <f t="shared" si="15"/>
        <v>0</v>
      </c>
    </row>
    <row r="89" spans="1:19" s="114" customFormat="1" ht="46.5" customHeight="1" x14ac:dyDescent="0.25">
      <c r="A89" s="251" t="s">
        <v>32</v>
      </c>
      <c r="B89" s="254" t="s">
        <v>20</v>
      </c>
      <c r="C89" s="137"/>
      <c r="D89" s="137" t="s">
        <v>83</v>
      </c>
      <c r="E89" s="128">
        <f t="shared" si="16"/>
        <v>1136</v>
      </c>
      <c r="F89" s="138">
        <v>104</v>
      </c>
      <c r="G89" s="138">
        <v>140</v>
      </c>
      <c r="H89" s="138">
        <v>120</v>
      </c>
      <c r="I89" s="138">
        <v>120</v>
      </c>
      <c r="J89" s="139">
        <v>202</v>
      </c>
      <c r="K89" s="154">
        <v>150</v>
      </c>
      <c r="L89" s="140">
        <v>150</v>
      </c>
      <c r="M89" s="140">
        <v>150</v>
      </c>
      <c r="N89" s="128">
        <f t="shared" si="15"/>
        <v>1136</v>
      </c>
      <c r="O89" s="118"/>
      <c r="P89" s="118"/>
      <c r="Q89" s="118"/>
      <c r="R89" s="118"/>
      <c r="S89" s="118"/>
    </row>
    <row r="90" spans="1:19" s="118" customFormat="1" ht="27.2" hidden="1" customHeight="1" x14ac:dyDescent="0.25">
      <c r="A90" s="252"/>
      <c r="B90" s="255"/>
      <c r="C90" s="131"/>
      <c r="D90" s="133" t="s">
        <v>84</v>
      </c>
      <c r="E90" s="128">
        <f t="shared" si="16"/>
        <v>0</v>
      </c>
      <c r="F90" s="132"/>
      <c r="G90" s="132"/>
      <c r="H90" s="132"/>
      <c r="I90" s="132"/>
      <c r="J90" s="134"/>
      <c r="K90" s="153"/>
      <c r="L90" s="135"/>
      <c r="M90" s="135"/>
      <c r="N90" s="128">
        <f t="shared" si="15"/>
        <v>0</v>
      </c>
    </row>
    <row r="91" spans="1:19" s="118" customFormat="1" ht="27.2" hidden="1" customHeight="1" x14ac:dyDescent="0.25">
      <c r="A91" s="252"/>
      <c r="B91" s="255"/>
      <c r="C91" s="131"/>
      <c r="D91" s="133" t="s">
        <v>80</v>
      </c>
      <c r="E91" s="128">
        <f t="shared" si="16"/>
        <v>0</v>
      </c>
      <c r="F91" s="132"/>
      <c r="G91" s="132"/>
      <c r="H91" s="132"/>
      <c r="I91" s="132"/>
      <c r="J91" s="134"/>
      <c r="K91" s="153"/>
      <c r="L91" s="135"/>
      <c r="M91" s="135"/>
      <c r="N91" s="128">
        <f t="shared" si="15"/>
        <v>0</v>
      </c>
    </row>
    <row r="92" spans="1:19" s="118" customFormat="1" ht="27.2" hidden="1" customHeight="1" x14ac:dyDescent="0.25">
      <c r="A92" s="252"/>
      <c r="B92" s="255"/>
      <c r="C92" s="131"/>
      <c r="D92" s="133" t="s">
        <v>81</v>
      </c>
      <c r="E92" s="128">
        <f t="shared" si="16"/>
        <v>0</v>
      </c>
      <c r="F92" s="138"/>
      <c r="G92" s="138"/>
      <c r="H92" s="138"/>
      <c r="I92" s="138"/>
      <c r="J92" s="139"/>
      <c r="K92" s="154"/>
      <c r="L92" s="140"/>
      <c r="M92" s="140"/>
      <c r="N92" s="128">
        <f t="shared" si="15"/>
        <v>0</v>
      </c>
    </row>
    <row r="93" spans="1:19" s="118" customFormat="1" ht="27.2" hidden="1" customHeight="1" x14ac:dyDescent="0.25">
      <c r="A93" s="253"/>
      <c r="B93" s="256"/>
      <c r="C93" s="131"/>
      <c r="D93" s="133" t="s">
        <v>82</v>
      </c>
      <c r="E93" s="128">
        <f t="shared" si="16"/>
        <v>0</v>
      </c>
      <c r="F93" s="132"/>
      <c r="G93" s="132"/>
      <c r="H93" s="132"/>
      <c r="I93" s="132"/>
      <c r="J93" s="134"/>
      <c r="K93" s="153"/>
      <c r="L93" s="135"/>
      <c r="M93" s="135"/>
      <c r="N93" s="128">
        <f t="shared" si="15"/>
        <v>0</v>
      </c>
    </row>
    <row r="94" spans="1:19" s="114" customFormat="1" ht="15.75" hidden="1" x14ac:dyDescent="0.25">
      <c r="A94" s="251" t="s">
        <v>33</v>
      </c>
      <c r="B94" s="254" t="s">
        <v>86</v>
      </c>
      <c r="C94" s="137"/>
      <c r="D94" s="137" t="s">
        <v>83</v>
      </c>
      <c r="E94" s="128">
        <f t="shared" si="16"/>
        <v>0</v>
      </c>
      <c r="F94" s="138">
        <f t="shared" ref="F94:M94" si="17">SUM(F104)</f>
        <v>0</v>
      </c>
      <c r="G94" s="138">
        <f t="shared" si="17"/>
        <v>0</v>
      </c>
      <c r="H94" s="138">
        <f t="shared" si="17"/>
        <v>0</v>
      </c>
      <c r="I94" s="138">
        <f t="shared" si="17"/>
        <v>0</v>
      </c>
      <c r="J94" s="139">
        <f t="shared" si="17"/>
        <v>0</v>
      </c>
      <c r="K94" s="154">
        <f t="shared" si="17"/>
        <v>0</v>
      </c>
      <c r="L94" s="140">
        <f t="shared" si="17"/>
        <v>0</v>
      </c>
      <c r="M94" s="140">
        <f t="shared" si="17"/>
        <v>0</v>
      </c>
      <c r="N94" s="128">
        <f t="shared" si="15"/>
        <v>0</v>
      </c>
      <c r="O94" s="118"/>
      <c r="P94" s="118"/>
      <c r="Q94" s="118"/>
      <c r="R94" s="118"/>
      <c r="S94" s="118"/>
    </row>
    <row r="95" spans="1:19" s="114" customFormat="1" ht="30" hidden="1" customHeight="1" x14ac:dyDescent="0.25">
      <c r="A95" s="252"/>
      <c r="B95" s="255"/>
      <c r="C95" s="131"/>
      <c r="D95" s="131"/>
      <c r="E95" s="128">
        <f t="shared" si="16"/>
        <v>0</v>
      </c>
      <c r="F95" s="131"/>
      <c r="G95" s="131"/>
      <c r="H95" s="132">
        <f>H96+H97</f>
        <v>0</v>
      </c>
      <c r="I95" s="119"/>
      <c r="J95" s="142"/>
      <c r="K95" s="155"/>
      <c r="L95" s="119"/>
      <c r="M95" s="119"/>
      <c r="N95" s="128">
        <f t="shared" si="15"/>
        <v>0</v>
      </c>
      <c r="O95" s="118"/>
      <c r="P95" s="118"/>
      <c r="Q95" s="118"/>
      <c r="R95" s="118"/>
      <c r="S95" s="118"/>
    </row>
    <row r="96" spans="1:19" s="114" customFormat="1" ht="14.25" hidden="1" customHeight="1" x14ac:dyDescent="0.25">
      <c r="A96" s="252"/>
      <c r="B96" s="255"/>
      <c r="C96" s="137"/>
      <c r="D96" s="137"/>
      <c r="E96" s="128">
        <f t="shared" si="16"/>
        <v>0</v>
      </c>
      <c r="F96" s="137"/>
      <c r="G96" s="137"/>
      <c r="H96" s="138"/>
      <c r="I96" s="119"/>
      <c r="J96" s="142"/>
      <c r="K96" s="155"/>
      <c r="L96" s="119"/>
      <c r="M96" s="119"/>
      <c r="N96" s="128">
        <f t="shared" si="15"/>
        <v>0</v>
      </c>
      <c r="O96" s="118"/>
      <c r="P96" s="118"/>
      <c r="Q96" s="118"/>
      <c r="R96" s="118"/>
      <c r="S96" s="118"/>
    </row>
    <row r="97" spans="1:19" s="114" customFormat="1" ht="14.25" hidden="1" customHeight="1" x14ac:dyDescent="0.25">
      <c r="A97" s="252"/>
      <c r="B97" s="255"/>
      <c r="C97" s="137"/>
      <c r="D97" s="137"/>
      <c r="E97" s="128">
        <f t="shared" si="16"/>
        <v>0</v>
      </c>
      <c r="F97" s="137"/>
      <c r="G97" s="137"/>
      <c r="H97" s="138"/>
      <c r="I97" s="119"/>
      <c r="J97" s="142"/>
      <c r="K97" s="155"/>
      <c r="L97" s="119"/>
      <c r="M97" s="119"/>
      <c r="N97" s="128">
        <f t="shared" si="15"/>
        <v>0</v>
      </c>
      <c r="O97" s="118"/>
      <c r="P97" s="118"/>
      <c r="Q97" s="118"/>
      <c r="R97" s="118"/>
      <c r="S97" s="118"/>
    </row>
    <row r="98" spans="1:19" s="114" customFormat="1" ht="14.25" hidden="1" customHeight="1" x14ac:dyDescent="0.25">
      <c r="A98" s="252"/>
      <c r="B98" s="255"/>
      <c r="C98" s="137"/>
      <c r="D98" s="137"/>
      <c r="E98" s="128">
        <f t="shared" si="16"/>
        <v>0</v>
      </c>
      <c r="F98" s="137"/>
      <c r="G98" s="137"/>
      <c r="H98" s="138"/>
      <c r="I98" s="119"/>
      <c r="J98" s="142"/>
      <c r="K98" s="155"/>
      <c r="L98" s="119"/>
      <c r="M98" s="119"/>
      <c r="N98" s="128">
        <f t="shared" si="15"/>
        <v>0</v>
      </c>
      <c r="O98" s="118"/>
      <c r="P98" s="118"/>
      <c r="Q98" s="118"/>
      <c r="R98" s="118"/>
      <c r="S98" s="118"/>
    </row>
    <row r="99" spans="1:19" s="114" customFormat="1" ht="14.25" hidden="1" customHeight="1" x14ac:dyDescent="0.25">
      <c r="A99" s="252"/>
      <c r="B99" s="255"/>
      <c r="C99" s="137"/>
      <c r="D99" s="137"/>
      <c r="E99" s="128">
        <f t="shared" si="16"/>
        <v>0</v>
      </c>
      <c r="F99" s="137"/>
      <c r="G99" s="137"/>
      <c r="H99" s="138"/>
      <c r="I99" s="119"/>
      <c r="J99" s="142"/>
      <c r="K99" s="155"/>
      <c r="L99" s="119"/>
      <c r="M99" s="119"/>
      <c r="N99" s="128">
        <f t="shared" si="15"/>
        <v>0</v>
      </c>
      <c r="O99" s="118"/>
      <c r="P99" s="118"/>
      <c r="Q99" s="118"/>
      <c r="R99" s="118"/>
      <c r="S99" s="118"/>
    </row>
    <row r="100" spans="1:19" s="114" customFormat="1" ht="14.25" hidden="1" customHeight="1" x14ac:dyDescent="0.25">
      <c r="A100" s="252"/>
      <c r="B100" s="255"/>
      <c r="C100" s="137"/>
      <c r="D100" s="137"/>
      <c r="E100" s="128">
        <f t="shared" si="16"/>
        <v>0</v>
      </c>
      <c r="F100" s="137"/>
      <c r="G100" s="137"/>
      <c r="H100" s="138"/>
      <c r="I100" s="119"/>
      <c r="J100" s="142"/>
      <c r="K100" s="155"/>
      <c r="L100" s="119"/>
      <c r="M100" s="119"/>
      <c r="N100" s="128">
        <f t="shared" si="15"/>
        <v>0</v>
      </c>
      <c r="O100" s="118"/>
      <c r="P100" s="118"/>
      <c r="Q100" s="118"/>
      <c r="R100" s="118"/>
      <c r="S100" s="118"/>
    </row>
    <row r="101" spans="1:19" s="114" customFormat="1" ht="14.25" hidden="1" customHeight="1" x14ac:dyDescent="0.25">
      <c r="A101" s="252"/>
      <c r="B101" s="255"/>
      <c r="C101" s="137"/>
      <c r="D101" s="137"/>
      <c r="E101" s="128">
        <f t="shared" si="16"/>
        <v>0</v>
      </c>
      <c r="F101" s="137"/>
      <c r="G101" s="137"/>
      <c r="H101" s="138"/>
      <c r="I101" s="119"/>
      <c r="J101" s="142"/>
      <c r="K101" s="155"/>
      <c r="L101" s="119"/>
      <c r="M101" s="119"/>
      <c r="N101" s="128">
        <f t="shared" si="15"/>
        <v>0</v>
      </c>
      <c r="O101" s="118"/>
      <c r="P101" s="118"/>
      <c r="Q101" s="118"/>
      <c r="R101" s="118"/>
      <c r="S101" s="118"/>
    </row>
    <row r="102" spans="1:19" s="118" customFormat="1" ht="27.2" hidden="1" customHeight="1" x14ac:dyDescent="0.25">
      <c r="A102" s="252"/>
      <c r="B102" s="255"/>
      <c r="C102" s="131"/>
      <c r="D102" s="133" t="s">
        <v>84</v>
      </c>
      <c r="E102" s="128">
        <f t="shared" si="16"/>
        <v>0</v>
      </c>
      <c r="F102" s="132"/>
      <c r="G102" s="132"/>
      <c r="H102" s="132"/>
      <c r="I102" s="132"/>
      <c r="J102" s="134"/>
      <c r="K102" s="153"/>
      <c r="L102" s="135"/>
      <c r="M102" s="135"/>
      <c r="N102" s="128">
        <f t="shared" si="15"/>
        <v>0</v>
      </c>
    </row>
    <row r="103" spans="1:19" s="118" customFormat="1" ht="27.2" hidden="1" customHeight="1" x14ac:dyDescent="0.25">
      <c r="A103" s="252"/>
      <c r="B103" s="255"/>
      <c r="C103" s="131"/>
      <c r="D103" s="133" t="s">
        <v>80</v>
      </c>
      <c r="E103" s="128">
        <f t="shared" si="16"/>
        <v>0</v>
      </c>
      <c r="F103" s="132"/>
      <c r="G103" s="132"/>
      <c r="H103" s="132"/>
      <c r="I103" s="132"/>
      <c r="J103" s="134"/>
      <c r="K103" s="153"/>
      <c r="L103" s="135"/>
      <c r="M103" s="135"/>
      <c r="N103" s="128">
        <f t="shared" si="15"/>
        <v>0</v>
      </c>
    </row>
    <row r="104" spans="1:19" s="118" customFormat="1" ht="27.2" hidden="1" customHeight="1" x14ac:dyDescent="0.25">
      <c r="A104" s="252"/>
      <c r="B104" s="255"/>
      <c r="C104" s="131"/>
      <c r="D104" s="133" t="s">
        <v>81</v>
      </c>
      <c r="E104" s="128">
        <f t="shared" si="16"/>
        <v>0</v>
      </c>
      <c r="F104" s="138"/>
      <c r="G104" s="138"/>
      <c r="H104" s="138"/>
      <c r="I104" s="138"/>
      <c r="J104" s="139"/>
      <c r="K104" s="154"/>
      <c r="L104" s="140"/>
      <c r="M104" s="140"/>
      <c r="N104" s="128">
        <f t="shared" si="15"/>
        <v>0</v>
      </c>
    </row>
    <row r="105" spans="1:19" s="118" customFormat="1" ht="27.2" hidden="1" customHeight="1" x14ac:dyDescent="0.25">
      <c r="A105" s="253"/>
      <c r="B105" s="256"/>
      <c r="C105" s="131"/>
      <c r="D105" s="133" t="s">
        <v>82</v>
      </c>
      <c r="E105" s="128">
        <f t="shared" si="16"/>
        <v>0</v>
      </c>
      <c r="F105" s="132"/>
      <c r="G105" s="132"/>
      <c r="H105" s="132"/>
      <c r="I105" s="132"/>
      <c r="J105" s="134"/>
      <c r="K105" s="153"/>
      <c r="L105" s="135"/>
      <c r="M105" s="135"/>
      <c r="N105" s="128">
        <f t="shared" si="15"/>
        <v>0</v>
      </c>
    </row>
    <row r="106" spans="1:19" s="114" customFormat="1" ht="15.75" x14ac:dyDescent="0.25">
      <c r="A106" s="194" t="s">
        <v>33</v>
      </c>
      <c r="B106" s="257" t="s">
        <v>23</v>
      </c>
      <c r="C106" s="137"/>
      <c r="D106" s="137" t="s">
        <v>83</v>
      </c>
      <c r="E106" s="128">
        <f t="shared" si="16"/>
        <v>1438.9199999999998</v>
      </c>
      <c r="F106" s="138">
        <v>344.29</v>
      </c>
      <c r="G106" s="138">
        <v>135.49</v>
      </c>
      <c r="H106" s="138">
        <v>135.49</v>
      </c>
      <c r="I106" s="138">
        <v>112.74</v>
      </c>
      <c r="J106" s="139">
        <v>145.16999999999999</v>
      </c>
      <c r="K106" s="154">
        <v>188.58</v>
      </c>
      <c r="L106" s="140">
        <v>188.58</v>
      </c>
      <c r="M106" s="140">
        <v>188.58</v>
      </c>
      <c r="N106" s="128">
        <f t="shared" si="15"/>
        <v>1438.9199999999998</v>
      </c>
      <c r="O106" s="118"/>
      <c r="P106" s="118"/>
      <c r="Q106" s="118"/>
      <c r="R106" s="118"/>
      <c r="S106" s="118"/>
    </row>
    <row r="107" spans="1:19" s="1" customFormat="1" ht="30" hidden="1" customHeight="1" x14ac:dyDescent="0.2">
      <c r="A107" s="195"/>
      <c r="B107" s="257"/>
      <c r="C107" s="70"/>
      <c r="D107" s="9"/>
      <c r="E107" s="34">
        <f t="shared" si="16"/>
        <v>0</v>
      </c>
      <c r="F107" s="9"/>
      <c r="G107" s="9"/>
      <c r="H107" s="11">
        <f>H108+H109</f>
        <v>0</v>
      </c>
      <c r="I107" s="4"/>
      <c r="J107" s="40"/>
      <c r="K107" s="146"/>
      <c r="L107" s="4"/>
      <c r="M107" s="4"/>
      <c r="N107" s="34">
        <f t="shared" si="15"/>
        <v>0</v>
      </c>
      <c r="O107" s="2"/>
      <c r="P107" s="2"/>
      <c r="Q107" s="2"/>
      <c r="R107" s="2"/>
      <c r="S107" s="2"/>
    </row>
    <row r="108" spans="1:19" s="1" customFormat="1" ht="14.25" hidden="1" customHeight="1" x14ac:dyDescent="0.2">
      <c r="A108" s="195"/>
      <c r="B108" s="257"/>
      <c r="C108" s="69">
        <v>830</v>
      </c>
      <c r="D108" s="15"/>
      <c r="E108" s="34">
        <f t="shared" si="16"/>
        <v>0</v>
      </c>
      <c r="F108" s="15"/>
      <c r="G108" s="15"/>
      <c r="H108" s="10"/>
      <c r="I108" s="4"/>
      <c r="J108" s="40"/>
      <c r="K108" s="146"/>
      <c r="L108" s="4"/>
      <c r="M108" s="4"/>
      <c r="N108" s="34">
        <f t="shared" si="15"/>
        <v>0</v>
      </c>
      <c r="O108" s="2"/>
      <c r="P108" s="2"/>
      <c r="Q108" s="2"/>
      <c r="R108" s="2"/>
      <c r="S108" s="2"/>
    </row>
    <row r="109" spans="1:19" s="1" customFormat="1" ht="14.25" hidden="1" customHeight="1" x14ac:dyDescent="0.2">
      <c r="A109" s="195"/>
      <c r="B109" s="257"/>
      <c r="C109" s="69">
        <v>850</v>
      </c>
      <c r="D109" s="15"/>
      <c r="E109" s="34">
        <f t="shared" si="16"/>
        <v>0</v>
      </c>
      <c r="F109" s="15"/>
      <c r="G109" s="15"/>
      <c r="H109" s="10"/>
      <c r="I109" s="4"/>
      <c r="J109" s="40"/>
      <c r="K109" s="146"/>
      <c r="L109" s="4"/>
      <c r="M109" s="4"/>
      <c r="N109" s="34">
        <f t="shared" si="15"/>
        <v>0</v>
      </c>
      <c r="O109" s="2"/>
      <c r="P109" s="2"/>
      <c r="Q109" s="2"/>
      <c r="R109" s="2"/>
      <c r="S109" s="2"/>
    </row>
    <row r="110" spans="1:19" s="1" customFormat="1" ht="14.25" hidden="1" customHeight="1" x14ac:dyDescent="0.2">
      <c r="A110" s="195"/>
      <c r="B110" s="257"/>
      <c r="C110" s="69"/>
      <c r="D110" s="15"/>
      <c r="E110" s="34">
        <f t="shared" si="16"/>
        <v>0</v>
      </c>
      <c r="F110" s="15"/>
      <c r="G110" s="15"/>
      <c r="H110" s="10"/>
      <c r="I110" s="4"/>
      <c r="J110" s="40"/>
      <c r="K110" s="146"/>
      <c r="L110" s="4"/>
      <c r="M110" s="4"/>
      <c r="N110" s="34">
        <f t="shared" si="15"/>
        <v>0</v>
      </c>
      <c r="O110" s="2"/>
      <c r="P110" s="2"/>
      <c r="Q110" s="2"/>
      <c r="R110" s="2"/>
      <c r="S110" s="2"/>
    </row>
    <row r="111" spans="1:19" s="1" customFormat="1" ht="14.25" hidden="1" customHeight="1" x14ac:dyDescent="0.2">
      <c r="A111" s="195"/>
      <c r="B111" s="257"/>
      <c r="C111" s="69"/>
      <c r="D111" s="15"/>
      <c r="E111" s="34">
        <f t="shared" si="16"/>
        <v>0</v>
      </c>
      <c r="F111" s="15"/>
      <c r="G111" s="15"/>
      <c r="H111" s="10"/>
      <c r="I111" s="4"/>
      <c r="J111" s="40"/>
      <c r="K111" s="146"/>
      <c r="L111" s="4"/>
      <c r="M111" s="4"/>
      <c r="N111" s="34">
        <f t="shared" si="15"/>
        <v>0</v>
      </c>
      <c r="O111" s="2"/>
      <c r="P111" s="2"/>
      <c r="Q111" s="2"/>
      <c r="R111" s="2"/>
      <c r="S111" s="2"/>
    </row>
    <row r="112" spans="1:19" s="1" customFormat="1" ht="14.25" hidden="1" customHeight="1" x14ac:dyDescent="0.2">
      <c r="A112" s="195"/>
      <c r="B112" s="257"/>
      <c r="C112" s="69"/>
      <c r="D112" s="15"/>
      <c r="E112" s="34">
        <f t="shared" si="16"/>
        <v>0</v>
      </c>
      <c r="F112" s="15"/>
      <c r="G112" s="15"/>
      <c r="H112" s="10"/>
      <c r="I112" s="4"/>
      <c r="J112" s="40"/>
      <c r="K112" s="146"/>
      <c r="L112" s="4"/>
      <c r="M112" s="4"/>
      <c r="N112" s="34">
        <f t="shared" si="15"/>
        <v>0</v>
      </c>
      <c r="O112" s="2"/>
      <c r="P112" s="2"/>
      <c r="Q112" s="2"/>
      <c r="R112" s="2"/>
      <c r="S112" s="2"/>
    </row>
    <row r="113" spans="1:19" s="1" customFormat="1" ht="14.25" hidden="1" customHeight="1" x14ac:dyDescent="0.2">
      <c r="A113" s="195"/>
      <c r="B113" s="257"/>
      <c r="C113" s="69"/>
      <c r="D113" s="15"/>
      <c r="E113" s="34">
        <f t="shared" si="16"/>
        <v>0</v>
      </c>
      <c r="F113" s="15"/>
      <c r="G113" s="15"/>
      <c r="H113" s="10"/>
      <c r="I113" s="4"/>
      <c r="J113" s="40"/>
      <c r="K113" s="146"/>
      <c r="L113" s="4"/>
      <c r="M113" s="4"/>
      <c r="N113" s="34">
        <f t="shared" si="15"/>
        <v>0</v>
      </c>
      <c r="O113" s="2"/>
      <c r="P113" s="2"/>
      <c r="Q113" s="2"/>
      <c r="R113" s="2"/>
      <c r="S113" s="2"/>
    </row>
    <row r="114" spans="1:19" ht="27.2" hidden="1" customHeight="1" x14ac:dyDescent="0.2">
      <c r="A114" s="195"/>
      <c r="B114" s="257"/>
      <c r="C114" s="70"/>
      <c r="D114" s="13" t="s">
        <v>84</v>
      </c>
      <c r="E114" s="34">
        <f t="shared" si="16"/>
        <v>0</v>
      </c>
      <c r="F114" s="11"/>
      <c r="G114" s="11"/>
      <c r="H114" s="11"/>
      <c r="I114" s="11"/>
      <c r="J114" s="38"/>
      <c r="K114" s="144"/>
      <c r="L114" s="42"/>
      <c r="M114" s="42"/>
      <c r="N114" s="34">
        <f t="shared" si="15"/>
        <v>0</v>
      </c>
    </row>
    <row r="115" spans="1:19" ht="27.2" hidden="1" customHeight="1" x14ac:dyDescent="0.2">
      <c r="A115" s="195"/>
      <c r="B115" s="257"/>
      <c r="C115" s="70"/>
      <c r="D115" s="13" t="s">
        <v>80</v>
      </c>
      <c r="E115" s="34">
        <f t="shared" si="16"/>
        <v>0</v>
      </c>
      <c r="F115" s="11"/>
      <c r="G115" s="11"/>
      <c r="H115" s="11"/>
      <c r="I115" s="11"/>
      <c r="J115" s="38"/>
      <c r="K115" s="144"/>
      <c r="L115" s="42"/>
      <c r="M115" s="42"/>
      <c r="N115" s="34">
        <f t="shared" si="15"/>
        <v>0</v>
      </c>
    </row>
    <row r="116" spans="1:19" ht="27.2" hidden="1" customHeight="1" x14ac:dyDescent="0.2">
      <c r="A116" s="195"/>
      <c r="B116" s="257"/>
      <c r="C116" s="70"/>
      <c r="D116" s="13" t="s">
        <v>81</v>
      </c>
      <c r="E116" s="34">
        <f t="shared" si="16"/>
        <v>0</v>
      </c>
      <c r="F116" s="10"/>
      <c r="G116" s="10"/>
      <c r="H116" s="10"/>
      <c r="I116" s="10"/>
      <c r="J116" s="39"/>
      <c r="K116" s="145"/>
      <c r="L116" s="43"/>
      <c r="M116" s="43"/>
      <c r="N116" s="34">
        <f t="shared" si="15"/>
        <v>0</v>
      </c>
    </row>
    <row r="117" spans="1:19" ht="27.2" hidden="1" customHeight="1" x14ac:dyDescent="0.2">
      <c r="A117" s="196"/>
      <c r="B117" s="257"/>
      <c r="C117" s="70"/>
      <c r="D117" s="13" t="s">
        <v>82</v>
      </c>
      <c r="E117" s="34">
        <f t="shared" si="16"/>
        <v>0</v>
      </c>
      <c r="F117" s="11"/>
      <c r="G117" s="11"/>
      <c r="H117" s="11"/>
      <c r="I117" s="11"/>
      <c r="J117" s="38"/>
      <c r="K117" s="144"/>
      <c r="L117" s="42"/>
      <c r="M117" s="42"/>
      <c r="N117" s="34">
        <f t="shared" si="15"/>
        <v>0</v>
      </c>
    </row>
    <row r="118" spans="1:19" s="1" customFormat="1" ht="15" hidden="1" x14ac:dyDescent="0.2">
      <c r="A118" s="12"/>
      <c r="B118" s="9" t="s">
        <v>25</v>
      </c>
      <c r="C118" s="69"/>
      <c r="D118" s="15"/>
      <c r="E118" s="34"/>
      <c r="F118" s="11"/>
      <c r="G118" s="11"/>
      <c r="H118" s="11"/>
      <c r="I118" s="11"/>
      <c r="J118" s="38"/>
      <c r="K118" s="144"/>
      <c r="L118" s="42"/>
      <c r="M118" s="42"/>
      <c r="N118" s="34">
        <f t="shared" si="15"/>
        <v>0</v>
      </c>
      <c r="O118" s="2"/>
      <c r="P118" s="2"/>
      <c r="Q118" s="2"/>
      <c r="R118" s="2"/>
      <c r="S118" s="2"/>
    </row>
    <row r="119" spans="1:19" ht="64.5" hidden="1" customHeight="1" x14ac:dyDescent="0.2">
      <c r="B119" s="200" t="s">
        <v>93</v>
      </c>
      <c r="C119" s="110" t="s">
        <v>148</v>
      </c>
      <c r="D119" s="45"/>
      <c r="E119" s="56"/>
      <c r="F119" s="61">
        <f t="shared" ref="F119:M119" si="18">F123+F129+F138+F144</f>
        <v>430.3</v>
      </c>
      <c r="G119" s="61">
        <f t="shared" si="18"/>
        <v>351.5</v>
      </c>
      <c r="H119" s="61">
        <f t="shared" si="18"/>
        <v>351.5</v>
      </c>
      <c r="I119" s="61">
        <f t="shared" si="18"/>
        <v>360.96999999999997</v>
      </c>
      <c r="J119" s="61">
        <f t="shared" si="18"/>
        <v>585.41</v>
      </c>
      <c r="K119" s="147">
        <f t="shared" si="18"/>
        <v>450</v>
      </c>
      <c r="L119" s="61">
        <f t="shared" si="18"/>
        <v>450</v>
      </c>
      <c r="M119" s="61">
        <f t="shared" si="18"/>
        <v>400</v>
      </c>
      <c r="N119" s="34">
        <f t="shared" si="15"/>
        <v>3379.68</v>
      </c>
    </row>
    <row r="120" spans="1:19" ht="76.5" hidden="1" customHeight="1" x14ac:dyDescent="0.2">
      <c r="B120" s="201"/>
      <c r="C120" s="110" t="s">
        <v>109</v>
      </c>
      <c r="D120" s="45"/>
      <c r="E120" s="56"/>
      <c r="F120" s="61">
        <f>SUM(F119)</f>
        <v>430.3</v>
      </c>
      <c r="G120" s="61">
        <f t="shared" ref="G120:M122" si="19">SUM(G119)</f>
        <v>351.5</v>
      </c>
      <c r="H120" s="61">
        <f t="shared" si="19"/>
        <v>351.5</v>
      </c>
      <c r="I120" s="61">
        <f t="shared" si="19"/>
        <v>360.96999999999997</v>
      </c>
      <c r="J120" s="61">
        <f t="shared" si="19"/>
        <v>585.41</v>
      </c>
      <c r="K120" s="147">
        <f t="shared" si="19"/>
        <v>450</v>
      </c>
      <c r="L120" s="61">
        <f t="shared" si="19"/>
        <v>450</v>
      </c>
      <c r="M120" s="61">
        <f t="shared" si="19"/>
        <v>400</v>
      </c>
      <c r="N120" s="34">
        <f t="shared" si="15"/>
        <v>3379.68</v>
      </c>
    </row>
    <row r="121" spans="1:19" ht="79.5" hidden="1" customHeight="1" x14ac:dyDescent="0.2">
      <c r="B121" s="201"/>
      <c r="C121" s="110" t="s">
        <v>110</v>
      </c>
      <c r="D121" s="45"/>
      <c r="E121" s="56"/>
      <c r="F121" s="61">
        <f>SUM(F120)</f>
        <v>430.3</v>
      </c>
      <c r="G121" s="61">
        <f t="shared" si="19"/>
        <v>351.5</v>
      </c>
      <c r="H121" s="61">
        <f t="shared" si="19"/>
        <v>351.5</v>
      </c>
      <c r="I121" s="61">
        <f t="shared" si="19"/>
        <v>360.96999999999997</v>
      </c>
      <c r="J121" s="61">
        <f t="shared" si="19"/>
        <v>585.41</v>
      </c>
      <c r="K121" s="147">
        <f t="shared" si="19"/>
        <v>450</v>
      </c>
      <c r="L121" s="61">
        <f t="shared" si="19"/>
        <v>450</v>
      </c>
      <c r="M121" s="61">
        <f t="shared" si="19"/>
        <v>400</v>
      </c>
      <c r="N121" s="34">
        <f t="shared" si="15"/>
        <v>3379.68</v>
      </c>
    </row>
    <row r="122" spans="1:19" ht="89.25" hidden="1" customHeight="1" x14ac:dyDescent="0.2">
      <c r="B122" s="202"/>
      <c r="C122" s="110" t="s">
        <v>116</v>
      </c>
      <c r="D122" s="45"/>
      <c r="E122" s="56"/>
      <c r="F122" s="61">
        <f>SUM(F121)</f>
        <v>430.3</v>
      </c>
      <c r="G122" s="61">
        <f t="shared" si="19"/>
        <v>351.5</v>
      </c>
      <c r="H122" s="61">
        <f t="shared" si="19"/>
        <v>351.5</v>
      </c>
      <c r="I122" s="61">
        <f t="shared" si="19"/>
        <v>360.96999999999997</v>
      </c>
      <c r="J122" s="61">
        <f t="shared" si="19"/>
        <v>585.41</v>
      </c>
      <c r="K122" s="147">
        <f t="shared" si="19"/>
        <v>450</v>
      </c>
      <c r="L122" s="61">
        <f t="shared" si="19"/>
        <v>450</v>
      </c>
      <c r="M122" s="61">
        <f t="shared" si="19"/>
        <v>400</v>
      </c>
      <c r="N122" s="34">
        <f t="shared" si="15"/>
        <v>3379.68</v>
      </c>
    </row>
    <row r="123" spans="1:19" ht="62.25" hidden="1" customHeight="1" x14ac:dyDescent="0.2">
      <c r="B123" s="200" t="s">
        <v>96</v>
      </c>
      <c r="C123" s="110" t="s">
        <v>108</v>
      </c>
      <c r="D123" s="45"/>
      <c r="E123" s="56"/>
      <c r="F123" s="61">
        <f>SUM(F127,F128)</f>
        <v>284</v>
      </c>
      <c r="G123" s="61">
        <f t="shared" ref="G123:M123" si="20">SUM(G127,G128)</f>
        <v>281.5</v>
      </c>
      <c r="H123" s="61">
        <f t="shared" si="20"/>
        <v>281.5</v>
      </c>
      <c r="I123" s="61">
        <f t="shared" si="20"/>
        <v>290.07</v>
      </c>
      <c r="J123" s="61">
        <f t="shared" si="20"/>
        <v>400</v>
      </c>
      <c r="K123" s="147">
        <f t="shared" si="20"/>
        <v>309.3</v>
      </c>
      <c r="L123" s="61">
        <f t="shared" si="20"/>
        <v>308.99</v>
      </c>
      <c r="M123" s="61">
        <f t="shared" si="20"/>
        <v>259.33</v>
      </c>
      <c r="N123" s="34">
        <f t="shared" si="15"/>
        <v>2414.6899999999996</v>
      </c>
    </row>
    <row r="124" spans="1:19" ht="78" hidden="1" customHeight="1" x14ac:dyDescent="0.2">
      <c r="B124" s="201"/>
      <c r="C124" s="110" t="s">
        <v>109</v>
      </c>
      <c r="D124" s="45"/>
      <c r="E124" s="56"/>
      <c r="F124" s="61">
        <f>SUM(F123)</f>
        <v>284</v>
      </c>
      <c r="G124" s="61">
        <f t="shared" ref="G124:M126" si="21">SUM(G123)</f>
        <v>281.5</v>
      </c>
      <c r="H124" s="61">
        <f t="shared" si="21"/>
        <v>281.5</v>
      </c>
      <c r="I124" s="61">
        <f t="shared" si="21"/>
        <v>290.07</v>
      </c>
      <c r="J124" s="61">
        <f t="shared" si="21"/>
        <v>400</v>
      </c>
      <c r="K124" s="147">
        <f t="shared" si="21"/>
        <v>309.3</v>
      </c>
      <c r="L124" s="61">
        <f t="shared" si="21"/>
        <v>308.99</v>
      </c>
      <c r="M124" s="61">
        <f t="shared" si="21"/>
        <v>259.33</v>
      </c>
      <c r="N124" s="34">
        <f t="shared" si="15"/>
        <v>2414.6899999999996</v>
      </c>
    </row>
    <row r="125" spans="1:19" ht="81" hidden="1" customHeight="1" x14ac:dyDescent="0.2">
      <c r="B125" s="201"/>
      <c r="C125" s="110" t="s">
        <v>113</v>
      </c>
      <c r="D125" s="45"/>
      <c r="E125" s="56"/>
      <c r="F125" s="61">
        <f>SUM(F124)</f>
        <v>284</v>
      </c>
      <c r="G125" s="61">
        <f t="shared" si="21"/>
        <v>281.5</v>
      </c>
      <c r="H125" s="61">
        <f t="shared" si="21"/>
        <v>281.5</v>
      </c>
      <c r="I125" s="61">
        <f t="shared" si="21"/>
        <v>290.07</v>
      </c>
      <c r="J125" s="61">
        <f t="shared" si="21"/>
        <v>400</v>
      </c>
      <c r="K125" s="147">
        <f t="shared" si="21"/>
        <v>309.3</v>
      </c>
      <c r="L125" s="61">
        <f t="shared" si="21"/>
        <v>308.99</v>
      </c>
      <c r="M125" s="61">
        <f t="shared" si="21"/>
        <v>259.33</v>
      </c>
      <c r="N125" s="34">
        <f t="shared" si="15"/>
        <v>2414.6899999999996</v>
      </c>
    </row>
    <row r="126" spans="1:19" ht="90.75" hidden="1" customHeight="1" x14ac:dyDescent="0.2">
      <c r="B126" s="202"/>
      <c r="C126" s="110" t="s">
        <v>117</v>
      </c>
      <c r="D126" s="45"/>
      <c r="E126" s="56"/>
      <c r="F126" s="61">
        <f>SUM(F125)</f>
        <v>284</v>
      </c>
      <c r="G126" s="61">
        <f t="shared" si="21"/>
        <v>281.5</v>
      </c>
      <c r="H126" s="61">
        <f t="shared" si="21"/>
        <v>281.5</v>
      </c>
      <c r="I126" s="61">
        <f t="shared" si="21"/>
        <v>290.07</v>
      </c>
      <c r="J126" s="61">
        <f t="shared" si="21"/>
        <v>400</v>
      </c>
      <c r="K126" s="147">
        <f t="shared" si="21"/>
        <v>309.3</v>
      </c>
      <c r="L126" s="61">
        <f t="shared" si="21"/>
        <v>308.99</v>
      </c>
      <c r="M126" s="61">
        <f t="shared" si="21"/>
        <v>259.33</v>
      </c>
      <c r="N126" s="34">
        <f t="shared" si="15"/>
        <v>2414.6899999999996</v>
      </c>
    </row>
    <row r="127" spans="1:19" ht="42.75" hidden="1" customHeight="1" x14ac:dyDescent="0.2">
      <c r="B127" s="60" t="s">
        <v>97</v>
      </c>
      <c r="C127" s="110"/>
      <c r="D127" s="45"/>
      <c r="E127" s="56"/>
      <c r="F127" s="58">
        <v>219</v>
      </c>
      <c r="G127" s="58">
        <v>250</v>
      </c>
      <c r="H127" s="58">
        <v>250</v>
      </c>
      <c r="I127" s="58">
        <v>180</v>
      </c>
      <c r="J127" s="59">
        <v>400</v>
      </c>
      <c r="K127" s="148">
        <v>309.3</v>
      </c>
      <c r="L127" s="58">
        <v>308.99</v>
      </c>
      <c r="M127" s="58">
        <v>259.33</v>
      </c>
      <c r="N127" s="34">
        <f t="shared" si="15"/>
        <v>2176.62</v>
      </c>
    </row>
    <row r="128" spans="1:19" ht="15" hidden="1" x14ac:dyDescent="0.2">
      <c r="B128" s="60" t="s">
        <v>98</v>
      </c>
      <c r="C128" s="71"/>
      <c r="D128" s="45"/>
      <c r="E128" s="56"/>
      <c r="F128" s="58">
        <v>65</v>
      </c>
      <c r="G128" s="58">
        <v>31.5</v>
      </c>
      <c r="H128" s="58">
        <v>31.5</v>
      </c>
      <c r="I128" s="58">
        <v>110.07</v>
      </c>
      <c r="J128" s="59">
        <v>0</v>
      </c>
      <c r="K128" s="148">
        <v>0</v>
      </c>
      <c r="L128" s="58">
        <v>0</v>
      </c>
      <c r="M128" s="58">
        <v>0</v>
      </c>
      <c r="N128" s="34">
        <f t="shared" si="15"/>
        <v>238.07</v>
      </c>
    </row>
    <row r="129" spans="2:14" ht="90" hidden="1" customHeight="1" x14ac:dyDescent="0.2">
      <c r="B129" s="203" t="s">
        <v>99</v>
      </c>
      <c r="C129" s="110" t="s">
        <v>108</v>
      </c>
      <c r="D129" s="45"/>
      <c r="E129" s="56"/>
      <c r="F129" s="61">
        <f>SUM(F133)</f>
        <v>111.3</v>
      </c>
      <c r="G129" s="61">
        <f t="shared" ref="G129:M129" si="22">SUM(G133)</f>
        <v>0</v>
      </c>
      <c r="H129" s="61">
        <f t="shared" si="22"/>
        <v>0</v>
      </c>
      <c r="I129" s="61">
        <f t="shared" si="22"/>
        <v>0</v>
      </c>
      <c r="J129" s="61">
        <f t="shared" si="22"/>
        <v>115</v>
      </c>
      <c r="K129" s="147">
        <f t="shared" si="22"/>
        <v>70</v>
      </c>
      <c r="L129" s="61">
        <f t="shared" si="22"/>
        <v>70</v>
      </c>
      <c r="M129" s="61">
        <f t="shared" si="22"/>
        <v>70</v>
      </c>
      <c r="N129" s="34">
        <f t="shared" si="15"/>
        <v>436.3</v>
      </c>
    </row>
    <row r="130" spans="2:14" ht="79.5" hidden="1" customHeight="1" x14ac:dyDescent="0.2">
      <c r="B130" s="204"/>
      <c r="C130" s="110" t="s">
        <v>109</v>
      </c>
      <c r="D130" s="45"/>
      <c r="E130" s="56"/>
      <c r="F130" s="61">
        <f>SUM(F129)</f>
        <v>111.3</v>
      </c>
      <c r="G130" s="61">
        <f t="shared" ref="G130:M132" si="23">SUM(G129)</f>
        <v>0</v>
      </c>
      <c r="H130" s="61">
        <f t="shared" si="23"/>
        <v>0</v>
      </c>
      <c r="I130" s="61">
        <f t="shared" si="23"/>
        <v>0</v>
      </c>
      <c r="J130" s="61">
        <f t="shared" si="23"/>
        <v>115</v>
      </c>
      <c r="K130" s="147">
        <f t="shared" si="23"/>
        <v>70</v>
      </c>
      <c r="L130" s="61">
        <f t="shared" si="23"/>
        <v>70</v>
      </c>
      <c r="M130" s="61">
        <f t="shared" si="23"/>
        <v>70</v>
      </c>
      <c r="N130" s="34">
        <f t="shared" si="15"/>
        <v>436.3</v>
      </c>
    </row>
    <row r="131" spans="2:14" ht="75" hidden="1" customHeight="1" x14ac:dyDescent="0.2">
      <c r="B131" s="204"/>
      <c r="C131" s="110" t="s">
        <v>113</v>
      </c>
      <c r="D131" s="45"/>
      <c r="E131" s="56"/>
      <c r="F131" s="61">
        <f>SUM(F130)</f>
        <v>111.3</v>
      </c>
      <c r="G131" s="61">
        <f t="shared" si="23"/>
        <v>0</v>
      </c>
      <c r="H131" s="61">
        <f t="shared" si="23"/>
        <v>0</v>
      </c>
      <c r="I131" s="61">
        <f t="shared" si="23"/>
        <v>0</v>
      </c>
      <c r="J131" s="61">
        <f t="shared" si="23"/>
        <v>115</v>
      </c>
      <c r="K131" s="147">
        <f t="shared" si="23"/>
        <v>70</v>
      </c>
      <c r="L131" s="61">
        <f t="shared" si="23"/>
        <v>70</v>
      </c>
      <c r="M131" s="61">
        <f t="shared" si="23"/>
        <v>70</v>
      </c>
      <c r="N131" s="34">
        <f t="shared" si="15"/>
        <v>436.3</v>
      </c>
    </row>
    <row r="132" spans="2:14" ht="84.75" hidden="1" customHeight="1" x14ac:dyDescent="0.2">
      <c r="B132" s="205"/>
      <c r="C132" s="110" t="s">
        <v>118</v>
      </c>
      <c r="D132" s="45"/>
      <c r="E132" s="56"/>
      <c r="F132" s="61">
        <f>SUM(F131)</f>
        <v>111.3</v>
      </c>
      <c r="G132" s="61">
        <f t="shared" si="23"/>
        <v>0</v>
      </c>
      <c r="H132" s="61">
        <f t="shared" si="23"/>
        <v>0</v>
      </c>
      <c r="I132" s="61">
        <f t="shared" si="23"/>
        <v>0</v>
      </c>
      <c r="J132" s="61">
        <f t="shared" si="23"/>
        <v>115</v>
      </c>
      <c r="K132" s="147">
        <f t="shared" si="23"/>
        <v>70</v>
      </c>
      <c r="L132" s="61">
        <f t="shared" si="23"/>
        <v>70</v>
      </c>
      <c r="M132" s="61">
        <f t="shared" si="23"/>
        <v>70</v>
      </c>
      <c r="N132" s="34">
        <f t="shared" si="15"/>
        <v>436.3</v>
      </c>
    </row>
    <row r="133" spans="2:14" ht="25.5" hidden="1" x14ac:dyDescent="0.2">
      <c r="B133" s="60" t="s">
        <v>100</v>
      </c>
      <c r="C133" s="71"/>
      <c r="D133" s="45"/>
      <c r="E133" s="56"/>
      <c r="F133" s="58">
        <f>SUM(F134:F137)</f>
        <v>111.3</v>
      </c>
      <c r="G133" s="58">
        <f t="shared" ref="G133:M133" si="24">SUM(G134:G137)</f>
        <v>0</v>
      </c>
      <c r="H133" s="58">
        <f t="shared" si="24"/>
        <v>0</v>
      </c>
      <c r="I133" s="58">
        <f t="shared" si="24"/>
        <v>0</v>
      </c>
      <c r="J133" s="58">
        <f t="shared" si="24"/>
        <v>115</v>
      </c>
      <c r="K133" s="148">
        <f t="shared" si="24"/>
        <v>70</v>
      </c>
      <c r="L133" s="58">
        <f t="shared" si="24"/>
        <v>70</v>
      </c>
      <c r="M133" s="58">
        <f t="shared" si="24"/>
        <v>70</v>
      </c>
      <c r="N133" s="34">
        <f t="shared" si="15"/>
        <v>436.3</v>
      </c>
    </row>
    <row r="134" spans="2:14" ht="25.5" hidden="1" x14ac:dyDescent="0.2">
      <c r="B134" s="45" t="s">
        <v>119</v>
      </c>
      <c r="C134" s="71"/>
      <c r="D134" s="45"/>
      <c r="E134" s="56"/>
      <c r="F134" s="58">
        <v>0</v>
      </c>
      <c r="G134" s="58">
        <v>0</v>
      </c>
      <c r="H134" s="58">
        <v>0</v>
      </c>
      <c r="I134" s="58">
        <v>0</v>
      </c>
      <c r="J134" s="59">
        <v>96.45</v>
      </c>
      <c r="K134" s="148">
        <v>70</v>
      </c>
      <c r="L134" s="58">
        <v>70</v>
      </c>
      <c r="M134" s="58">
        <v>70</v>
      </c>
      <c r="N134" s="34">
        <f t="shared" si="15"/>
        <v>306.45</v>
      </c>
    </row>
    <row r="135" spans="2:14" ht="38.25" hidden="1" x14ac:dyDescent="0.2">
      <c r="B135" s="45" t="s">
        <v>120</v>
      </c>
      <c r="C135" s="71"/>
      <c r="D135" s="45"/>
      <c r="E135" s="56"/>
      <c r="F135" s="58">
        <v>0</v>
      </c>
      <c r="G135" s="58">
        <v>0</v>
      </c>
      <c r="H135" s="58">
        <v>0</v>
      </c>
      <c r="I135" s="58">
        <v>0</v>
      </c>
      <c r="J135" s="59">
        <v>18.55</v>
      </c>
      <c r="K135" s="148">
        <v>0</v>
      </c>
      <c r="L135" s="58">
        <v>0</v>
      </c>
      <c r="M135" s="58">
        <v>0</v>
      </c>
      <c r="N135" s="34">
        <f t="shared" si="15"/>
        <v>18.55</v>
      </c>
    </row>
    <row r="136" spans="2:14" ht="38.25" hidden="1" x14ac:dyDescent="0.2">
      <c r="B136" s="45" t="s">
        <v>121</v>
      </c>
      <c r="C136" s="71"/>
      <c r="D136" s="45"/>
      <c r="E136" s="56"/>
      <c r="F136" s="58">
        <v>99.3</v>
      </c>
      <c r="G136" s="58">
        <v>0</v>
      </c>
      <c r="H136" s="58">
        <v>0</v>
      </c>
      <c r="I136" s="58">
        <v>0</v>
      </c>
      <c r="J136" s="59">
        <v>0</v>
      </c>
      <c r="K136" s="148">
        <v>0</v>
      </c>
      <c r="L136" s="58">
        <v>0</v>
      </c>
      <c r="M136" s="58">
        <v>0</v>
      </c>
      <c r="N136" s="34">
        <f t="shared" si="15"/>
        <v>99.3</v>
      </c>
    </row>
    <row r="137" spans="2:14" ht="15" hidden="1" x14ac:dyDescent="0.2">
      <c r="B137" s="45" t="s">
        <v>122</v>
      </c>
      <c r="C137" s="71"/>
      <c r="D137" s="45"/>
      <c r="E137" s="56"/>
      <c r="F137" s="58">
        <v>12</v>
      </c>
      <c r="G137" s="58">
        <v>0</v>
      </c>
      <c r="H137" s="58">
        <v>0</v>
      </c>
      <c r="I137" s="58">
        <v>0</v>
      </c>
      <c r="J137" s="59">
        <v>0</v>
      </c>
      <c r="K137" s="148">
        <v>0</v>
      </c>
      <c r="L137" s="58">
        <v>0</v>
      </c>
      <c r="M137" s="58">
        <v>0</v>
      </c>
      <c r="N137" s="34">
        <f t="shared" si="15"/>
        <v>12</v>
      </c>
    </row>
    <row r="138" spans="2:14" ht="63" hidden="1" customHeight="1" x14ac:dyDescent="0.2">
      <c r="B138" s="203" t="s">
        <v>101</v>
      </c>
      <c r="C138" s="110" t="s">
        <v>108</v>
      </c>
      <c r="D138" s="45"/>
      <c r="E138" s="56"/>
      <c r="F138" s="61">
        <f>SUM(F142)</f>
        <v>35</v>
      </c>
      <c r="G138" s="61">
        <f t="shared" ref="G138:M138" si="25">SUM(G142)</f>
        <v>70</v>
      </c>
      <c r="H138" s="61">
        <f t="shared" si="25"/>
        <v>70</v>
      </c>
      <c r="I138" s="61">
        <f t="shared" si="25"/>
        <v>70</v>
      </c>
      <c r="J138" s="61">
        <f t="shared" si="25"/>
        <v>70</v>
      </c>
      <c r="K138" s="147">
        <f t="shared" si="25"/>
        <v>70</v>
      </c>
      <c r="L138" s="61">
        <f t="shared" si="25"/>
        <v>70</v>
      </c>
      <c r="M138" s="61">
        <f t="shared" si="25"/>
        <v>70</v>
      </c>
      <c r="N138" s="34">
        <f t="shared" si="15"/>
        <v>525</v>
      </c>
    </row>
    <row r="139" spans="2:14" ht="72" hidden="1" x14ac:dyDescent="0.2">
      <c r="B139" s="204"/>
      <c r="C139" s="110" t="s">
        <v>109</v>
      </c>
      <c r="D139" s="45"/>
      <c r="E139" s="56"/>
      <c r="F139" s="61">
        <f>SUM(F138)</f>
        <v>35</v>
      </c>
      <c r="G139" s="61">
        <f t="shared" ref="G139:M141" si="26">SUM(G138)</f>
        <v>70</v>
      </c>
      <c r="H139" s="61">
        <f t="shared" si="26"/>
        <v>70</v>
      </c>
      <c r="I139" s="61">
        <f t="shared" si="26"/>
        <v>70</v>
      </c>
      <c r="J139" s="61">
        <f t="shared" si="26"/>
        <v>70</v>
      </c>
      <c r="K139" s="147">
        <f t="shared" si="26"/>
        <v>70</v>
      </c>
      <c r="L139" s="61">
        <f t="shared" si="26"/>
        <v>70</v>
      </c>
      <c r="M139" s="61">
        <f t="shared" si="26"/>
        <v>70</v>
      </c>
      <c r="N139" s="34">
        <f t="shared" ref="N139:N151" si="27">SUM(F139:M139)</f>
        <v>525</v>
      </c>
    </row>
    <row r="140" spans="2:14" ht="72" hidden="1" x14ac:dyDescent="0.2">
      <c r="B140" s="204"/>
      <c r="C140" s="110" t="s">
        <v>113</v>
      </c>
      <c r="D140" s="45"/>
      <c r="E140" s="56"/>
      <c r="F140" s="61">
        <f>SUM(F139)</f>
        <v>35</v>
      </c>
      <c r="G140" s="61">
        <f t="shared" si="26"/>
        <v>70</v>
      </c>
      <c r="H140" s="61">
        <f t="shared" si="26"/>
        <v>70</v>
      </c>
      <c r="I140" s="61">
        <f t="shared" si="26"/>
        <v>70</v>
      </c>
      <c r="J140" s="61">
        <f t="shared" si="26"/>
        <v>70</v>
      </c>
      <c r="K140" s="147">
        <f t="shared" si="26"/>
        <v>70</v>
      </c>
      <c r="L140" s="61">
        <f t="shared" si="26"/>
        <v>70</v>
      </c>
      <c r="M140" s="61">
        <f t="shared" si="26"/>
        <v>70</v>
      </c>
      <c r="N140" s="34">
        <f t="shared" si="27"/>
        <v>525</v>
      </c>
    </row>
    <row r="141" spans="2:14" ht="90" hidden="1" customHeight="1" x14ac:dyDescent="0.2">
      <c r="B141" s="205"/>
      <c r="C141" s="110" t="s">
        <v>114</v>
      </c>
      <c r="D141" s="45"/>
      <c r="E141" s="56"/>
      <c r="F141" s="61">
        <f>SUM(F140)</f>
        <v>35</v>
      </c>
      <c r="G141" s="61">
        <f t="shared" si="26"/>
        <v>70</v>
      </c>
      <c r="H141" s="61">
        <f t="shared" si="26"/>
        <v>70</v>
      </c>
      <c r="I141" s="61">
        <f t="shared" si="26"/>
        <v>70</v>
      </c>
      <c r="J141" s="61">
        <f t="shared" si="26"/>
        <v>70</v>
      </c>
      <c r="K141" s="147">
        <f t="shared" si="26"/>
        <v>70</v>
      </c>
      <c r="L141" s="61">
        <f t="shared" si="26"/>
        <v>70</v>
      </c>
      <c r="M141" s="61">
        <f t="shared" si="26"/>
        <v>70</v>
      </c>
      <c r="N141" s="34">
        <f t="shared" si="27"/>
        <v>525</v>
      </c>
    </row>
    <row r="142" spans="2:14" ht="25.5" hidden="1" x14ac:dyDescent="0.2">
      <c r="B142" s="60" t="s">
        <v>102</v>
      </c>
      <c r="C142" s="71"/>
      <c r="D142" s="45"/>
      <c r="E142" s="56"/>
      <c r="F142" s="58">
        <f>SUM(F143)</f>
        <v>35</v>
      </c>
      <c r="G142" s="58">
        <f t="shared" ref="G142:M142" si="28">SUM(G143)</f>
        <v>70</v>
      </c>
      <c r="H142" s="58">
        <f t="shared" si="28"/>
        <v>70</v>
      </c>
      <c r="I142" s="58">
        <f t="shared" si="28"/>
        <v>70</v>
      </c>
      <c r="J142" s="58">
        <f t="shared" si="28"/>
        <v>70</v>
      </c>
      <c r="K142" s="148">
        <f t="shared" si="28"/>
        <v>70</v>
      </c>
      <c r="L142" s="58">
        <f t="shared" si="28"/>
        <v>70</v>
      </c>
      <c r="M142" s="58">
        <f t="shared" si="28"/>
        <v>70</v>
      </c>
      <c r="N142" s="34">
        <f t="shared" si="27"/>
        <v>525</v>
      </c>
    </row>
    <row r="143" spans="2:14" ht="27" hidden="1" customHeight="1" x14ac:dyDescent="0.2">
      <c r="B143" s="45" t="s">
        <v>103</v>
      </c>
      <c r="C143" s="71"/>
      <c r="D143" s="45"/>
      <c r="E143" s="56"/>
      <c r="F143" s="58">
        <v>35</v>
      </c>
      <c r="G143" s="58">
        <v>70</v>
      </c>
      <c r="H143" s="58">
        <v>70</v>
      </c>
      <c r="I143" s="58">
        <v>70</v>
      </c>
      <c r="J143" s="59">
        <v>70</v>
      </c>
      <c r="K143" s="148">
        <v>70</v>
      </c>
      <c r="L143" s="58">
        <v>70</v>
      </c>
      <c r="M143" s="58">
        <v>70</v>
      </c>
      <c r="N143" s="34">
        <f t="shared" si="27"/>
        <v>525</v>
      </c>
    </row>
    <row r="144" spans="2:14" ht="61.5" hidden="1" customHeight="1" x14ac:dyDescent="0.2">
      <c r="B144" s="203" t="s">
        <v>104</v>
      </c>
      <c r="C144" s="110" t="s">
        <v>108</v>
      </c>
      <c r="D144" s="45"/>
      <c r="E144" s="56"/>
      <c r="F144" s="61">
        <f>F148</f>
        <v>0</v>
      </c>
      <c r="G144" s="61">
        <f t="shared" ref="G144:M144" si="29">G148</f>
        <v>0</v>
      </c>
      <c r="H144" s="61">
        <f t="shared" si="29"/>
        <v>0</v>
      </c>
      <c r="I144" s="61">
        <f t="shared" si="29"/>
        <v>0.9</v>
      </c>
      <c r="J144" s="61">
        <f t="shared" si="29"/>
        <v>0.41</v>
      </c>
      <c r="K144" s="147">
        <f t="shared" si="29"/>
        <v>0.7</v>
      </c>
      <c r="L144" s="61">
        <f t="shared" si="29"/>
        <v>1.01</v>
      </c>
      <c r="M144" s="61">
        <f t="shared" si="29"/>
        <v>0.67</v>
      </c>
      <c r="N144" s="34">
        <f t="shared" si="27"/>
        <v>3.6899999999999995</v>
      </c>
    </row>
    <row r="145" spans="2:14" ht="77.25" hidden="1" customHeight="1" x14ac:dyDescent="0.2">
      <c r="B145" s="204"/>
      <c r="C145" s="110" t="s">
        <v>109</v>
      </c>
      <c r="D145" s="45"/>
      <c r="E145" s="56"/>
      <c r="F145" s="61">
        <f>SUM(F144)</f>
        <v>0</v>
      </c>
      <c r="G145" s="61">
        <f t="shared" ref="G145:M147" si="30">SUM(G144)</f>
        <v>0</v>
      </c>
      <c r="H145" s="61">
        <f t="shared" si="30"/>
        <v>0</v>
      </c>
      <c r="I145" s="61">
        <f t="shared" si="30"/>
        <v>0.9</v>
      </c>
      <c r="J145" s="61">
        <f t="shared" si="30"/>
        <v>0.41</v>
      </c>
      <c r="K145" s="147">
        <f t="shared" si="30"/>
        <v>0.7</v>
      </c>
      <c r="L145" s="61">
        <f t="shared" si="30"/>
        <v>1.01</v>
      </c>
      <c r="M145" s="61">
        <f t="shared" si="30"/>
        <v>0.67</v>
      </c>
      <c r="N145" s="34">
        <f t="shared" si="27"/>
        <v>3.6899999999999995</v>
      </c>
    </row>
    <row r="146" spans="2:14" ht="72" hidden="1" x14ac:dyDescent="0.2">
      <c r="B146" s="205"/>
      <c r="C146" s="110" t="s">
        <v>113</v>
      </c>
      <c r="D146" s="45"/>
      <c r="E146" s="56"/>
      <c r="F146" s="61">
        <f>SUM(F145)</f>
        <v>0</v>
      </c>
      <c r="G146" s="61">
        <f t="shared" si="30"/>
        <v>0</v>
      </c>
      <c r="H146" s="61">
        <f t="shared" si="30"/>
        <v>0</v>
      </c>
      <c r="I146" s="61">
        <f t="shared" si="30"/>
        <v>0.9</v>
      </c>
      <c r="J146" s="61">
        <f t="shared" si="30"/>
        <v>0.41</v>
      </c>
      <c r="K146" s="147">
        <f t="shared" si="30"/>
        <v>0.7</v>
      </c>
      <c r="L146" s="61">
        <f t="shared" si="30"/>
        <v>1.01</v>
      </c>
      <c r="M146" s="61">
        <f t="shared" si="30"/>
        <v>0.67</v>
      </c>
      <c r="N146" s="34">
        <f t="shared" si="27"/>
        <v>3.6899999999999995</v>
      </c>
    </row>
    <row r="147" spans="2:14" ht="90.75" hidden="1" customHeight="1" x14ac:dyDescent="0.2">
      <c r="B147" s="108"/>
      <c r="C147" s="110" t="s">
        <v>117</v>
      </c>
      <c r="D147" s="45"/>
      <c r="E147" s="56"/>
      <c r="F147" s="61">
        <f>SUM(F146)</f>
        <v>0</v>
      </c>
      <c r="G147" s="61">
        <f t="shared" si="30"/>
        <v>0</v>
      </c>
      <c r="H147" s="61">
        <f t="shared" si="30"/>
        <v>0</v>
      </c>
      <c r="I147" s="61">
        <f t="shared" si="30"/>
        <v>0.9</v>
      </c>
      <c r="J147" s="61">
        <f t="shared" si="30"/>
        <v>0.41</v>
      </c>
      <c r="K147" s="147">
        <f t="shared" si="30"/>
        <v>0.7</v>
      </c>
      <c r="L147" s="61">
        <f t="shared" si="30"/>
        <v>1.01</v>
      </c>
      <c r="M147" s="61">
        <f t="shared" si="30"/>
        <v>0.67</v>
      </c>
      <c r="N147" s="34">
        <f t="shared" si="27"/>
        <v>3.6899999999999995</v>
      </c>
    </row>
    <row r="148" spans="2:14" ht="25.5" hidden="1" x14ac:dyDescent="0.2">
      <c r="B148" s="60" t="s">
        <v>105</v>
      </c>
      <c r="C148" s="71"/>
      <c r="D148" s="45"/>
      <c r="E148" s="45"/>
      <c r="F148" s="58">
        <f>SUM(F149)</f>
        <v>0</v>
      </c>
      <c r="G148" s="58">
        <f t="shared" ref="G148:M148" si="31">SUM(G149)</f>
        <v>0</v>
      </c>
      <c r="H148" s="58">
        <f t="shared" si="31"/>
        <v>0</v>
      </c>
      <c r="I148" s="58">
        <f t="shared" si="31"/>
        <v>0.9</v>
      </c>
      <c r="J148" s="58">
        <f t="shared" si="31"/>
        <v>0.41</v>
      </c>
      <c r="K148" s="148">
        <f t="shared" si="31"/>
        <v>0.7</v>
      </c>
      <c r="L148" s="58">
        <f t="shared" si="31"/>
        <v>1.01</v>
      </c>
      <c r="M148" s="58">
        <f t="shared" si="31"/>
        <v>0.67</v>
      </c>
      <c r="N148" s="34">
        <f t="shared" si="27"/>
        <v>3.6899999999999995</v>
      </c>
    </row>
    <row r="149" spans="2:14" ht="15" hidden="1" x14ac:dyDescent="0.2">
      <c r="B149" s="45" t="s">
        <v>106</v>
      </c>
      <c r="C149" s="71"/>
      <c r="D149" s="45"/>
      <c r="E149" s="45"/>
      <c r="F149" s="58">
        <v>0</v>
      </c>
      <c r="G149" s="58">
        <v>0</v>
      </c>
      <c r="H149" s="58">
        <v>0</v>
      </c>
      <c r="I149" s="58">
        <v>0.9</v>
      </c>
      <c r="J149" s="59">
        <v>0.41</v>
      </c>
      <c r="K149" s="148">
        <v>0.7</v>
      </c>
      <c r="L149" s="58">
        <v>1.01</v>
      </c>
      <c r="M149" s="58">
        <v>0.67</v>
      </c>
      <c r="N149" s="34">
        <f t="shared" si="27"/>
        <v>3.6899999999999995</v>
      </c>
    </row>
    <row r="150" spans="2:14" s="62" customFormat="1" hidden="1" x14ac:dyDescent="0.2">
      <c r="B150" s="46" t="s">
        <v>25</v>
      </c>
      <c r="C150" s="72"/>
      <c r="D150" s="46"/>
      <c r="E150" s="46"/>
      <c r="F150" s="61"/>
      <c r="G150" s="61"/>
      <c r="H150" s="61"/>
      <c r="I150" s="61"/>
      <c r="J150" s="63"/>
      <c r="K150" s="147"/>
      <c r="L150" s="61"/>
      <c r="M150" s="61"/>
      <c r="N150" s="55">
        <f t="shared" si="27"/>
        <v>0</v>
      </c>
    </row>
    <row r="151" spans="2:14" s="62" customFormat="1" hidden="1" x14ac:dyDescent="0.2">
      <c r="B151" s="46" t="s">
        <v>107</v>
      </c>
      <c r="C151" s="72"/>
      <c r="D151" s="46"/>
      <c r="E151" s="46"/>
      <c r="F151" s="61"/>
      <c r="G151" s="61"/>
      <c r="H151" s="61"/>
      <c r="I151" s="61"/>
      <c r="J151" s="63"/>
      <c r="K151" s="147"/>
      <c r="L151" s="61"/>
      <c r="M151" s="61"/>
      <c r="N151" s="55">
        <f t="shared" si="27"/>
        <v>0</v>
      </c>
    </row>
    <row r="152" spans="2:14" hidden="1" x14ac:dyDescent="0.2">
      <c r="B152" s="45"/>
      <c r="C152" s="71"/>
      <c r="D152" s="45"/>
      <c r="E152" s="45"/>
      <c r="F152" s="56"/>
      <c r="G152" s="56"/>
      <c r="H152" s="56"/>
      <c r="I152" s="56"/>
      <c r="J152" s="57"/>
      <c r="K152" s="149"/>
      <c r="L152" s="56"/>
      <c r="M152" s="56"/>
    </row>
    <row r="153" spans="2:14" hidden="1" x14ac:dyDescent="0.2"/>
    <row r="154" spans="2:14" hidden="1" x14ac:dyDescent="0.2"/>
  </sheetData>
  <mergeCells count="41">
    <mergeCell ref="K3:O3"/>
    <mergeCell ref="B4:O5"/>
    <mergeCell ref="B10:B13"/>
    <mergeCell ref="B14:B16"/>
    <mergeCell ref="A17:A21"/>
    <mergeCell ref="B17:B23"/>
    <mergeCell ref="A24:A30"/>
    <mergeCell ref="B24:B30"/>
    <mergeCell ref="A31:A35"/>
    <mergeCell ref="B31:B35"/>
    <mergeCell ref="A36:A40"/>
    <mergeCell ref="B36:B40"/>
    <mergeCell ref="A41:A45"/>
    <mergeCell ref="B41:B48"/>
    <mergeCell ref="A49:A53"/>
    <mergeCell ref="B49:B53"/>
    <mergeCell ref="A54:A58"/>
    <mergeCell ref="B54:B58"/>
    <mergeCell ref="A59:A63"/>
    <mergeCell ref="B59:B63"/>
    <mergeCell ref="A64:A68"/>
    <mergeCell ref="B64:B68"/>
    <mergeCell ref="A69:A73"/>
    <mergeCell ref="B69:B73"/>
    <mergeCell ref="A74:A78"/>
    <mergeCell ref="B74:B78"/>
    <mergeCell ref="A79:A83"/>
    <mergeCell ref="B79:B83"/>
    <mergeCell ref="A84:A88"/>
    <mergeCell ref="B84:B88"/>
    <mergeCell ref="A89:A93"/>
    <mergeCell ref="B89:B93"/>
    <mergeCell ref="A94:A105"/>
    <mergeCell ref="B94:B105"/>
    <mergeCell ref="A106:A117"/>
    <mergeCell ref="B106:B117"/>
    <mergeCell ref="B119:B122"/>
    <mergeCell ref="B123:B126"/>
    <mergeCell ref="B129:B132"/>
    <mergeCell ref="B138:B141"/>
    <mergeCell ref="B144:B146"/>
  </mergeCell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52"/>
  <sheetViews>
    <sheetView view="pageBreakPreview" topLeftCell="B3" zoomScale="96" zoomScaleNormal="100" zoomScaleSheetLayoutView="96" workbookViewId="0">
      <selection activeCell="B4" sqref="B4:O5"/>
    </sheetView>
  </sheetViews>
  <sheetFormatPr defaultColWidth="9.140625" defaultRowHeight="12.75" x14ac:dyDescent="0.2"/>
  <cols>
    <col min="1" max="1" width="0" style="2" hidden="1" customWidth="1"/>
    <col min="2" max="2" width="49.7109375" style="1" customWidth="1"/>
    <col min="3" max="3" width="21.42578125" style="65" customWidth="1"/>
    <col min="4" max="4" width="18.5703125" style="1" hidden="1" customWidth="1"/>
    <col min="5" max="5" width="14.140625" style="1" hidden="1" customWidth="1"/>
    <col min="6" max="7" width="14.140625" style="1" customWidth="1"/>
    <col min="8" max="8" width="13.7109375" style="1" customWidth="1"/>
    <col min="9" max="9" width="12.7109375" style="1" customWidth="1"/>
    <col min="10" max="10" width="11.42578125" style="35" customWidth="1"/>
    <col min="11" max="11" width="11.7109375" style="35" customWidth="1"/>
    <col min="12" max="13" width="11.7109375" style="1" customWidth="1"/>
    <col min="14" max="14" width="11.85546875" style="47" customWidth="1"/>
    <col min="15" max="16384" width="9.140625" style="2"/>
  </cols>
  <sheetData>
    <row r="1" spans="1:16" ht="18.75" hidden="1" x14ac:dyDescent="0.2">
      <c r="H1" s="16" t="s">
        <v>1</v>
      </c>
    </row>
    <row r="2" spans="1:16" ht="18.75" hidden="1" x14ac:dyDescent="0.2">
      <c r="H2" s="14"/>
    </row>
    <row r="3" spans="1:16" ht="140.25" customHeight="1" x14ac:dyDescent="0.2">
      <c r="B3" s="7"/>
      <c r="C3" s="66"/>
      <c r="D3" s="7"/>
      <c r="E3" s="7"/>
      <c r="F3" s="7"/>
      <c r="G3" s="7"/>
      <c r="H3" s="73"/>
      <c r="I3" s="73"/>
      <c r="J3" s="73"/>
      <c r="K3" s="264" t="s">
        <v>161</v>
      </c>
      <c r="L3" s="264"/>
      <c r="M3" s="264"/>
      <c r="N3" s="264"/>
      <c r="O3" s="264"/>
      <c r="P3" s="74"/>
    </row>
    <row r="4" spans="1:16" ht="18.75" customHeight="1" x14ac:dyDescent="0.2">
      <c r="B4" s="210" t="s">
        <v>149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6" ht="37.5" customHeight="1" x14ac:dyDescent="0.2"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6" ht="18.75" x14ac:dyDescent="0.2">
      <c r="E6" s="17" t="s">
        <v>87</v>
      </c>
      <c r="F6" s="17"/>
      <c r="G6" s="17"/>
      <c r="H6" s="14"/>
      <c r="I6" s="4"/>
      <c r="J6" s="36"/>
      <c r="K6" s="36"/>
    </row>
    <row r="7" spans="1:16" ht="12.75" customHeight="1" x14ac:dyDescent="0.2">
      <c r="B7" s="3"/>
      <c r="C7" s="67"/>
      <c r="D7" s="3"/>
      <c r="E7" s="3"/>
      <c r="F7" s="3"/>
      <c r="G7" s="3"/>
      <c r="H7" s="14"/>
      <c r="I7" s="4"/>
      <c r="J7" s="36"/>
      <c r="K7" s="36"/>
    </row>
    <row r="8" spans="1:16" ht="12.75" customHeight="1" x14ac:dyDescent="0.2">
      <c r="B8" s="3"/>
      <c r="C8" s="67"/>
      <c r="D8" s="3"/>
      <c r="E8" s="3"/>
      <c r="F8" s="3"/>
      <c r="G8" s="3"/>
      <c r="H8" s="14"/>
      <c r="I8" s="4"/>
      <c r="J8" s="36"/>
      <c r="K8" s="36"/>
      <c r="N8" s="1" t="s">
        <v>41</v>
      </c>
    </row>
    <row r="9" spans="1:16" s="50" customFormat="1" ht="78" customHeight="1" x14ac:dyDescent="0.2">
      <c r="A9" s="49" t="s">
        <v>0</v>
      </c>
      <c r="B9" s="51" t="s">
        <v>89</v>
      </c>
      <c r="C9" s="51" t="s">
        <v>88</v>
      </c>
      <c r="D9" s="51" t="s">
        <v>79</v>
      </c>
      <c r="E9" s="51" t="s">
        <v>78</v>
      </c>
      <c r="F9" s="51">
        <v>2015</v>
      </c>
      <c r="G9" s="51">
        <v>2016</v>
      </c>
      <c r="H9" s="51">
        <v>2017</v>
      </c>
      <c r="I9" s="51">
        <v>2018</v>
      </c>
      <c r="J9" s="52">
        <v>2019</v>
      </c>
      <c r="K9" s="52">
        <v>2020</v>
      </c>
      <c r="L9" s="53">
        <v>2021</v>
      </c>
      <c r="M9" s="53">
        <v>2022</v>
      </c>
      <c r="N9" s="48" t="s">
        <v>78</v>
      </c>
    </row>
    <row r="10" spans="1:16" s="54" customFormat="1" ht="67.5" hidden="1" customHeight="1" x14ac:dyDescent="0.2">
      <c r="A10" s="107"/>
      <c r="B10" s="200" t="s">
        <v>91</v>
      </c>
      <c r="C10" s="110" t="s">
        <v>108</v>
      </c>
      <c r="D10" s="8"/>
      <c r="E10" s="8"/>
      <c r="F10" s="34">
        <f t="shared" ref="F10:M10" si="0">F14+F119</f>
        <v>10573.810000000001</v>
      </c>
      <c r="G10" s="34">
        <f t="shared" si="0"/>
        <v>11739.690000000002</v>
      </c>
      <c r="H10" s="34">
        <f t="shared" si="0"/>
        <v>12995.490000000002</v>
      </c>
      <c r="I10" s="34">
        <f t="shared" si="0"/>
        <v>14103.11</v>
      </c>
      <c r="J10" s="34">
        <f t="shared" si="0"/>
        <v>16251.03</v>
      </c>
      <c r="K10" s="37">
        <f t="shared" si="0"/>
        <v>15066.64</v>
      </c>
      <c r="L10" s="34">
        <f t="shared" si="0"/>
        <v>14963.96</v>
      </c>
      <c r="M10" s="34">
        <f t="shared" si="0"/>
        <v>15215.779999999999</v>
      </c>
      <c r="N10" s="34">
        <f>SUM(F10:M10)</f>
        <v>110909.51000000001</v>
      </c>
    </row>
    <row r="11" spans="1:16" s="54" customFormat="1" ht="75.75" hidden="1" customHeight="1" x14ac:dyDescent="0.2">
      <c r="A11" s="107"/>
      <c r="B11" s="201"/>
      <c r="C11" s="110" t="s">
        <v>109</v>
      </c>
      <c r="D11" s="8"/>
      <c r="E11" s="8"/>
      <c r="F11" s="34">
        <f>SUM(F10)</f>
        <v>10573.810000000001</v>
      </c>
      <c r="G11" s="34">
        <f t="shared" ref="G11:M13" si="1">SUM(G10)</f>
        <v>11739.690000000002</v>
      </c>
      <c r="H11" s="34">
        <f t="shared" si="1"/>
        <v>12995.490000000002</v>
      </c>
      <c r="I11" s="34">
        <f t="shared" si="1"/>
        <v>14103.11</v>
      </c>
      <c r="J11" s="34">
        <f t="shared" si="1"/>
        <v>16251.03</v>
      </c>
      <c r="K11" s="37">
        <f t="shared" si="1"/>
        <v>15066.64</v>
      </c>
      <c r="L11" s="34">
        <f t="shared" si="1"/>
        <v>14963.96</v>
      </c>
      <c r="M11" s="34">
        <f t="shared" si="1"/>
        <v>15215.779999999999</v>
      </c>
      <c r="N11" s="34">
        <f t="shared" ref="N11:N74" si="2">SUM(F11:M11)</f>
        <v>110909.51000000001</v>
      </c>
    </row>
    <row r="12" spans="1:16" s="54" customFormat="1" ht="75.75" hidden="1" customHeight="1" x14ac:dyDescent="0.2">
      <c r="A12" s="107"/>
      <c r="B12" s="201"/>
      <c r="C12" s="110" t="s">
        <v>110</v>
      </c>
      <c r="D12" s="8"/>
      <c r="E12" s="8"/>
      <c r="F12" s="34">
        <f>SUM(F11)</f>
        <v>10573.810000000001</v>
      </c>
      <c r="G12" s="34">
        <f t="shared" si="1"/>
        <v>11739.690000000002</v>
      </c>
      <c r="H12" s="34">
        <f t="shared" si="1"/>
        <v>12995.490000000002</v>
      </c>
      <c r="I12" s="34">
        <f t="shared" si="1"/>
        <v>14103.11</v>
      </c>
      <c r="J12" s="34">
        <f t="shared" si="1"/>
        <v>16251.03</v>
      </c>
      <c r="K12" s="37">
        <f t="shared" si="1"/>
        <v>15066.64</v>
      </c>
      <c r="L12" s="34">
        <f t="shared" si="1"/>
        <v>14963.96</v>
      </c>
      <c r="M12" s="34">
        <f t="shared" si="1"/>
        <v>15215.779999999999</v>
      </c>
      <c r="N12" s="34">
        <f t="shared" si="2"/>
        <v>110909.51000000001</v>
      </c>
    </row>
    <row r="13" spans="1:16" s="54" customFormat="1" ht="86.25" hidden="1" customHeight="1" x14ac:dyDescent="0.2">
      <c r="A13" s="107"/>
      <c r="B13" s="202"/>
      <c r="C13" s="110" t="s">
        <v>114</v>
      </c>
      <c r="D13" s="8"/>
      <c r="E13" s="8"/>
      <c r="F13" s="34">
        <f>SUM(F12)</f>
        <v>10573.810000000001</v>
      </c>
      <c r="G13" s="34">
        <f t="shared" si="1"/>
        <v>11739.690000000002</v>
      </c>
      <c r="H13" s="34">
        <f t="shared" si="1"/>
        <v>12995.490000000002</v>
      </c>
      <c r="I13" s="34">
        <f t="shared" si="1"/>
        <v>14103.11</v>
      </c>
      <c r="J13" s="34">
        <f t="shared" si="1"/>
        <v>16251.03</v>
      </c>
      <c r="K13" s="37">
        <f t="shared" si="1"/>
        <v>15066.64</v>
      </c>
      <c r="L13" s="34">
        <f t="shared" si="1"/>
        <v>14963.96</v>
      </c>
      <c r="M13" s="34">
        <f t="shared" si="1"/>
        <v>15215.779999999999</v>
      </c>
      <c r="N13" s="34">
        <f t="shared" si="2"/>
        <v>110909.51000000001</v>
      </c>
    </row>
    <row r="14" spans="1:16" ht="77.25" hidden="1" customHeight="1" x14ac:dyDescent="0.2">
      <c r="A14" s="107"/>
      <c r="B14" s="200" t="s">
        <v>92</v>
      </c>
      <c r="C14" s="110" t="s">
        <v>111</v>
      </c>
      <c r="D14" s="8" t="s">
        <v>85</v>
      </c>
      <c r="E14" s="34">
        <f>F14+G14+H14+I14+J14+K14+L14+M14</f>
        <v>107590.82999999999</v>
      </c>
      <c r="F14" s="34">
        <f t="shared" ref="F14:M14" si="3">F17+F41</f>
        <v>10143.510000000002</v>
      </c>
      <c r="G14" s="34">
        <f t="shared" si="3"/>
        <v>11388.190000000002</v>
      </c>
      <c r="H14" s="34">
        <f t="shared" si="3"/>
        <v>12643.990000000002</v>
      </c>
      <c r="I14" s="34">
        <f t="shared" si="3"/>
        <v>13742.140000000001</v>
      </c>
      <c r="J14" s="37">
        <f t="shared" si="3"/>
        <v>15665.62</v>
      </c>
      <c r="K14" s="37">
        <f t="shared" si="3"/>
        <v>14677.64</v>
      </c>
      <c r="L14" s="41">
        <f t="shared" si="3"/>
        <v>14513.96</v>
      </c>
      <c r="M14" s="41">
        <f t="shared" si="3"/>
        <v>14815.779999999999</v>
      </c>
      <c r="N14" s="34">
        <f t="shared" si="2"/>
        <v>107590.82999999999</v>
      </c>
    </row>
    <row r="15" spans="1:16" ht="80.25" hidden="1" customHeight="1" x14ac:dyDescent="0.2">
      <c r="A15" s="107"/>
      <c r="B15" s="201"/>
      <c r="C15" s="110" t="s">
        <v>109</v>
      </c>
      <c r="D15" s="8"/>
      <c r="E15" s="34"/>
      <c r="F15" s="34">
        <f>SUM(F14)</f>
        <v>10143.510000000002</v>
      </c>
      <c r="G15" s="34">
        <f t="shared" ref="G15:M16" si="4">SUM(G14)</f>
        <v>11388.190000000002</v>
      </c>
      <c r="H15" s="34">
        <f t="shared" si="4"/>
        <v>12643.990000000002</v>
      </c>
      <c r="I15" s="34">
        <f t="shared" si="4"/>
        <v>13742.140000000001</v>
      </c>
      <c r="J15" s="34">
        <f t="shared" si="4"/>
        <v>15665.62</v>
      </c>
      <c r="K15" s="37">
        <f t="shared" si="4"/>
        <v>14677.64</v>
      </c>
      <c r="L15" s="34">
        <f t="shared" si="4"/>
        <v>14513.96</v>
      </c>
      <c r="M15" s="34">
        <f t="shared" si="4"/>
        <v>14815.779999999999</v>
      </c>
      <c r="N15" s="34">
        <f t="shared" si="2"/>
        <v>107590.82999999999</v>
      </c>
    </row>
    <row r="16" spans="1:16" ht="80.25" hidden="1" customHeight="1" x14ac:dyDescent="0.2">
      <c r="A16" s="107"/>
      <c r="B16" s="202"/>
      <c r="C16" s="110" t="s">
        <v>110</v>
      </c>
      <c r="D16" s="8"/>
      <c r="E16" s="34"/>
      <c r="F16" s="34">
        <f>SUM(F15)</f>
        <v>10143.510000000002</v>
      </c>
      <c r="G16" s="34">
        <f t="shared" si="4"/>
        <v>11388.190000000002</v>
      </c>
      <c r="H16" s="34">
        <f t="shared" si="4"/>
        <v>12643.990000000002</v>
      </c>
      <c r="I16" s="34">
        <f t="shared" si="4"/>
        <v>13742.140000000001</v>
      </c>
      <c r="J16" s="34">
        <f t="shared" si="4"/>
        <v>15665.62</v>
      </c>
      <c r="K16" s="37">
        <f t="shared" si="4"/>
        <v>14677.64</v>
      </c>
      <c r="L16" s="34">
        <f t="shared" si="4"/>
        <v>14513.96</v>
      </c>
      <c r="M16" s="34">
        <f t="shared" si="4"/>
        <v>14815.779999999999</v>
      </c>
      <c r="N16" s="34">
        <f t="shared" si="2"/>
        <v>107590.82999999999</v>
      </c>
    </row>
    <row r="17" spans="1:14" ht="68.25" hidden="1" customHeight="1" x14ac:dyDescent="0.2">
      <c r="A17" s="206" t="s">
        <v>2</v>
      </c>
      <c r="B17" s="200" t="s">
        <v>94</v>
      </c>
      <c r="C17" s="110" t="s">
        <v>112</v>
      </c>
      <c r="D17" s="9" t="s">
        <v>83</v>
      </c>
      <c r="E17" s="34">
        <f t="shared" ref="E17:E85" si="5">F17+G17+H17+I17+J17+K17+L17+M17</f>
        <v>13801.75</v>
      </c>
      <c r="F17" s="11">
        <f t="shared" ref="F17:M17" si="6">F24+F36+F31</f>
        <v>1426.95</v>
      </c>
      <c r="G17" s="11">
        <f t="shared" si="6"/>
        <v>1435.1</v>
      </c>
      <c r="H17" s="11">
        <f>H24+H36+H31</f>
        <v>2148.4</v>
      </c>
      <c r="I17" s="11">
        <f t="shared" si="6"/>
        <v>1493.7</v>
      </c>
      <c r="J17" s="11">
        <f t="shared" si="6"/>
        <v>1590.2800000000002</v>
      </c>
      <c r="K17" s="38">
        <f t="shared" si="6"/>
        <v>2333.6999999999998</v>
      </c>
      <c r="L17" s="11">
        <f t="shared" si="6"/>
        <v>1686.81</v>
      </c>
      <c r="M17" s="11">
        <f t="shared" si="6"/>
        <v>1686.81</v>
      </c>
      <c r="N17" s="34">
        <f t="shared" si="2"/>
        <v>13801.75</v>
      </c>
    </row>
    <row r="18" spans="1:14" ht="27.2" hidden="1" customHeight="1" x14ac:dyDescent="0.2">
      <c r="A18" s="207"/>
      <c r="B18" s="201"/>
      <c r="C18" s="110" t="s">
        <v>109</v>
      </c>
      <c r="D18" s="13" t="s">
        <v>84</v>
      </c>
      <c r="E18" s="34">
        <f t="shared" si="5"/>
        <v>0</v>
      </c>
      <c r="F18" s="11"/>
      <c r="G18" s="11"/>
      <c r="H18" s="11"/>
      <c r="I18" s="11"/>
      <c r="J18" s="38"/>
      <c r="K18" s="38"/>
      <c r="L18" s="42"/>
      <c r="M18" s="42"/>
      <c r="N18" s="34">
        <f t="shared" si="2"/>
        <v>0</v>
      </c>
    </row>
    <row r="19" spans="1:14" ht="27.2" hidden="1" customHeight="1" x14ac:dyDescent="0.2">
      <c r="A19" s="207"/>
      <c r="B19" s="201"/>
      <c r="C19" s="110" t="s">
        <v>110</v>
      </c>
      <c r="D19" s="13" t="s">
        <v>80</v>
      </c>
      <c r="E19" s="34">
        <f t="shared" si="5"/>
        <v>0</v>
      </c>
      <c r="F19" s="11"/>
      <c r="G19" s="11"/>
      <c r="H19" s="11"/>
      <c r="I19" s="11"/>
      <c r="J19" s="38"/>
      <c r="K19" s="38"/>
      <c r="L19" s="42"/>
      <c r="M19" s="42"/>
      <c r="N19" s="34">
        <f t="shared" si="2"/>
        <v>0</v>
      </c>
    </row>
    <row r="20" spans="1:14" ht="60.75" hidden="1" customHeight="1" x14ac:dyDescent="0.2">
      <c r="A20" s="207"/>
      <c r="B20" s="201"/>
      <c r="C20" s="110" t="s">
        <v>109</v>
      </c>
      <c r="D20" s="13"/>
      <c r="E20" s="34">
        <f t="shared" si="5"/>
        <v>13801.75</v>
      </c>
      <c r="F20" s="11">
        <f>SUM(F17)</f>
        <v>1426.95</v>
      </c>
      <c r="G20" s="11">
        <f t="shared" ref="G20:M20" si="7">SUM(G17)</f>
        <v>1435.1</v>
      </c>
      <c r="H20" s="11">
        <f t="shared" si="7"/>
        <v>2148.4</v>
      </c>
      <c r="I20" s="11">
        <f t="shared" si="7"/>
        <v>1493.7</v>
      </c>
      <c r="J20" s="11">
        <f t="shared" si="7"/>
        <v>1590.2800000000002</v>
      </c>
      <c r="K20" s="38">
        <f t="shared" si="7"/>
        <v>2333.6999999999998</v>
      </c>
      <c r="L20" s="11">
        <f t="shared" si="7"/>
        <v>1686.81</v>
      </c>
      <c r="M20" s="11">
        <f t="shared" si="7"/>
        <v>1686.81</v>
      </c>
      <c r="N20" s="34">
        <f t="shared" si="2"/>
        <v>13801.75</v>
      </c>
    </row>
    <row r="21" spans="1:14" ht="27.2" hidden="1" customHeight="1" x14ac:dyDescent="0.2">
      <c r="A21" s="208"/>
      <c r="B21" s="201"/>
      <c r="C21" s="110" t="s">
        <v>110</v>
      </c>
      <c r="D21" s="13" t="s">
        <v>82</v>
      </c>
      <c r="E21" s="34">
        <f t="shared" si="5"/>
        <v>0</v>
      </c>
      <c r="F21" s="11"/>
      <c r="G21" s="11"/>
      <c r="H21" s="11"/>
      <c r="I21" s="11"/>
      <c r="J21" s="38"/>
      <c r="K21" s="38"/>
      <c r="L21" s="42"/>
      <c r="M21" s="42"/>
      <c r="N21" s="34">
        <f t="shared" si="2"/>
        <v>0</v>
      </c>
    </row>
    <row r="22" spans="1:14" ht="78.75" hidden="1" customHeight="1" x14ac:dyDescent="0.2">
      <c r="A22" s="109"/>
      <c r="B22" s="201"/>
      <c r="C22" s="110" t="s">
        <v>110</v>
      </c>
      <c r="D22" s="13"/>
      <c r="E22" s="34"/>
      <c r="F22" s="11">
        <f>SUM(F20)</f>
        <v>1426.95</v>
      </c>
      <c r="G22" s="11">
        <f t="shared" ref="G22:M22" si="8">SUM(G20)</f>
        <v>1435.1</v>
      </c>
      <c r="H22" s="11">
        <f t="shared" si="8"/>
        <v>2148.4</v>
      </c>
      <c r="I22" s="11">
        <f t="shared" si="8"/>
        <v>1493.7</v>
      </c>
      <c r="J22" s="11">
        <f t="shared" si="8"/>
        <v>1590.2800000000002</v>
      </c>
      <c r="K22" s="38">
        <f t="shared" si="8"/>
        <v>2333.6999999999998</v>
      </c>
      <c r="L22" s="11">
        <f t="shared" si="8"/>
        <v>1686.81</v>
      </c>
      <c r="M22" s="11">
        <f t="shared" si="8"/>
        <v>1686.81</v>
      </c>
      <c r="N22" s="34">
        <f t="shared" si="2"/>
        <v>13801.75</v>
      </c>
    </row>
    <row r="23" spans="1:14" ht="86.25" hidden="1" customHeight="1" x14ac:dyDescent="0.2">
      <c r="A23" s="109"/>
      <c r="B23" s="202"/>
      <c r="C23" s="110" t="s">
        <v>115</v>
      </c>
      <c r="D23" s="13"/>
      <c r="E23" s="34"/>
      <c r="F23" s="11">
        <f>SUM(F22)</f>
        <v>1426.95</v>
      </c>
      <c r="G23" s="11">
        <f t="shared" ref="G23:M23" si="9">SUM(G22)</f>
        <v>1435.1</v>
      </c>
      <c r="H23" s="11">
        <f t="shared" si="9"/>
        <v>2148.4</v>
      </c>
      <c r="I23" s="11">
        <f t="shared" si="9"/>
        <v>1493.7</v>
      </c>
      <c r="J23" s="11">
        <f t="shared" si="9"/>
        <v>1590.2800000000002</v>
      </c>
      <c r="K23" s="38">
        <f t="shared" si="9"/>
        <v>2333.6999999999998</v>
      </c>
      <c r="L23" s="11">
        <f t="shared" si="9"/>
        <v>1686.81</v>
      </c>
      <c r="M23" s="11">
        <f t="shared" si="9"/>
        <v>1686.81</v>
      </c>
      <c r="N23" s="34">
        <f t="shared" si="2"/>
        <v>13801.75</v>
      </c>
    </row>
    <row r="24" spans="1:14" s="5" customFormat="1" ht="36.75" hidden="1" customHeight="1" x14ac:dyDescent="0.2">
      <c r="A24" s="194" t="s">
        <v>3</v>
      </c>
      <c r="B24" s="197" t="s">
        <v>26</v>
      </c>
      <c r="C24" s="69"/>
      <c r="D24" s="15" t="s">
        <v>83</v>
      </c>
      <c r="E24" s="34">
        <f t="shared" si="5"/>
        <v>10294.299999999999</v>
      </c>
      <c r="F24" s="10">
        <v>1139.75</v>
      </c>
      <c r="G24" s="10">
        <v>1139.75</v>
      </c>
      <c r="H24" s="10">
        <v>1265.3</v>
      </c>
      <c r="I24" s="10">
        <v>1146.5</v>
      </c>
      <c r="J24" s="39">
        <v>1220.68</v>
      </c>
      <c r="K24" s="39">
        <v>1792.7</v>
      </c>
      <c r="L24" s="43">
        <v>1294.81</v>
      </c>
      <c r="M24" s="43">
        <v>1294.81</v>
      </c>
      <c r="N24" s="34">
        <f t="shared" si="2"/>
        <v>10294.299999999999</v>
      </c>
    </row>
    <row r="25" spans="1:14" s="5" customFormat="1" ht="14.25" hidden="1" customHeight="1" x14ac:dyDescent="0.2">
      <c r="A25" s="195"/>
      <c r="B25" s="198"/>
      <c r="C25" s="69"/>
      <c r="D25" s="15"/>
      <c r="E25" s="34">
        <f t="shared" si="5"/>
        <v>0</v>
      </c>
      <c r="F25" s="10"/>
      <c r="G25" s="10"/>
      <c r="H25" s="10"/>
      <c r="I25" s="10"/>
      <c r="J25" s="39"/>
      <c r="K25" s="39"/>
      <c r="L25" s="43"/>
      <c r="M25" s="43"/>
      <c r="N25" s="34">
        <f t="shared" si="2"/>
        <v>0</v>
      </c>
    </row>
    <row r="26" spans="1:14" s="5" customFormat="1" ht="16.350000000000001" hidden="1" customHeight="1" x14ac:dyDescent="0.2">
      <c r="A26" s="195"/>
      <c r="B26" s="198"/>
      <c r="C26" s="69"/>
      <c r="D26" s="15"/>
      <c r="E26" s="34">
        <f t="shared" si="5"/>
        <v>0</v>
      </c>
      <c r="F26" s="10"/>
      <c r="G26" s="10"/>
      <c r="H26" s="10"/>
      <c r="I26" s="10"/>
      <c r="J26" s="39"/>
      <c r="K26" s="39"/>
      <c r="L26" s="43"/>
      <c r="M26" s="43"/>
      <c r="N26" s="34">
        <f t="shared" si="2"/>
        <v>0</v>
      </c>
    </row>
    <row r="27" spans="1:14" ht="27.2" hidden="1" customHeight="1" x14ac:dyDescent="0.2">
      <c r="A27" s="195"/>
      <c r="B27" s="198"/>
      <c r="C27" s="70"/>
      <c r="D27" s="13" t="s">
        <v>84</v>
      </c>
      <c r="E27" s="34">
        <f t="shared" si="5"/>
        <v>0</v>
      </c>
      <c r="F27" s="11"/>
      <c r="G27" s="11"/>
      <c r="H27" s="11"/>
      <c r="I27" s="11"/>
      <c r="J27" s="38"/>
      <c r="K27" s="38"/>
      <c r="L27" s="42"/>
      <c r="M27" s="42"/>
      <c r="N27" s="34">
        <f t="shared" si="2"/>
        <v>0</v>
      </c>
    </row>
    <row r="28" spans="1:14" ht="27.2" hidden="1" customHeight="1" x14ac:dyDescent="0.2">
      <c r="A28" s="195"/>
      <c r="B28" s="198"/>
      <c r="C28" s="70"/>
      <c r="D28" s="13" t="s">
        <v>80</v>
      </c>
      <c r="E28" s="34">
        <f t="shared" si="5"/>
        <v>0</v>
      </c>
      <c r="F28" s="11"/>
      <c r="G28" s="11"/>
      <c r="H28" s="11"/>
      <c r="I28" s="11"/>
      <c r="J28" s="38"/>
      <c r="K28" s="38"/>
      <c r="L28" s="42"/>
      <c r="M28" s="42"/>
      <c r="N28" s="34">
        <f t="shared" si="2"/>
        <v>0</v>
      </c>
    </row>
    <row r="29" spans="1:14" ht="27.2" hidden="1" customHeight="1" x14ac:dyDescent="0.2">
      <c r="A29" s="195"/>
      <c r="B29" s="198"/>
      <c r="C29" s="70"/>
      <c r="D29" s="13" t="s">
        <v>81</v>
      </c>
      <c r="E29" s="34"/>
      <c r="F29" s="10"/>
      <c r="G29" s="10"/>
      <c r="H29" s="10"/>
      <c r="I29" s="10"/>
      <c r="J29" s="39"/>
      <c r="K29" s="39"/>
      <c r="L29" s="43"/>
      <c r="M29" s="43"/>
      <c r="N29" s="34">
        <f t="shared" si="2"/>
        <v>0</v>
      </c>
    </row>
    <row r="30" spans="1:14" ht="27.2" hidden="1" customHeight="1" x14ac:dyDescent="0.2">
      <c r="A30" s="196"/>
      <c r="B30" s="199"/>
      <c r="C30" s="70"/>
      <c r="D30" s="13" t="s">
        <v>82</v>
      </c>
      <c r="E30" s="34">
        <f t="shared" si="5"/>
        <v>0</v>
      </c>
      <c r="F30" s="11"/>
      <c r="G30" s="11"/>
      <c r="H30" s="11"/>
      <c r="I30" s="11"/>
      <c r="J30" s="38"/>
      <c r="K30" s="38"/>
      <c r="L30" s="42"/>
      <c r="M30" s="42"/>
      <c r="N30" s="34">
        <f t="shared" si="2"/>
        <v>0</v>
      </c>
    </row>
    <row r="31" spans="1:14" s="5" customFormat="1" ht="33" hidden="1" customHeight="1" x14ac:dyDescent="0.2">
      <c r="A31" s="194" t="s">
        <v>4</v>
      </c>
      <c r="B31" s="197" t="s">
        <v>8</v>
      </c>
      <c r="C31" s="69"/>
      <c r="D31" s="15" t="s">
        <v>83</v>
      </c>
      <c r="E31" s="34">
        <f t="shared" si="5"/>
        <v>524.1</v>
      </c>
      <c r="F31" s="10">
        <f t="shared" ref="F31:G31" si="10">SUM(F34)</f>
        <v>0</v>
      </c>
      <c r="G31" s="10">
        <f t="shared" si="10"/>
        <v>0</v>
      </c>
      <c r="H31" s="10">
        <v>519.1</v>
      </c>
      <c r="I31" s="10">
        <v>1</v>
      </c>
      <c r="J31" s="39">
        <v>1</v>
      </c>
      <c r="K31" s="39">
        <v>1</v>
      </c>
      <c r="L31" s="43">
        <v>1</v>
      </c>
      <c r="M31" s="43">
        <v>1</v>
      </c>
      <c r="N31" s="34">
        <f t="shared" si="2"/>
        <v>524.1</v>
      </c>
    </row>
    <row r="32" spans="1:14" ht="27.2" hidden="1" customHeight="1" x14ac:dyDescent="0.2">
      <c r="A32" s="195"/>
      <c r="B32" s="198"/>
      <c r="C32" s="70"/>
      <c r="D32" s="13" t="s">
        <v>84</v>
      </c>
      <c r="E32" s="34">
        <f t="shared" si="5"/>
        <v>0</v>
      </c>
      <c r="F32" s="11"/>
      <c r="G32" s="11"/>
      <c r="H32" s="11"/>
      <c r="I32" s="11"/>
      <c r="J32" s="38"/>
      <c r="K32" s="38"/>
      <c r="L32" s="42"/>
      <c r="M32" s="42"/>
      <c r="N32" s="34">
        <f t="shared" si="2"/>
        <v>0</v>
      </c>
    </row>
    <row r="33" spans="1:14" ht="27.2" hidden="1" customHeight="1" x14ac:dyDescent="0.2">
      <c r="A33" s="195"/>
      <c r="B33" s="198"/>
      <c r="C33" s="70"/>
      <c r="D33" s="13" t="s">
        <v>80</v>
      </c>
      <c r="E33" s="34">
        <f t="shared" si="5"/>
        <v>0</v>
      </c>
      <c r="F33" s="11"/>
      <c r="G33" s="11"/>
      <c r="H33" s="11"/>
      <c r="I33" s="11"/>
      <c r="J33" s="38"/>
      <c r="K33" s="38"/>
      <c r="L33" s="42"/>
      <c r="M33" s="42"/>
      <c r="N33" s="34">
        <f t="shared" si="2"/>
        <v>0</v>
      </c>
    </row>
    <row r="34" spans="1:14" ht="27.2" hidden="1" customHeight="1" x14ac:dyDescent="0.2">
      <c r="A34" s="195"/>
      <c r="B34" s="198"/>
      <c r="C34" s="70"/>
      <c r="D34" s="13" t="s">
        <v>81</v>
      </c>
      <c r="E34" s="34">
        <f t="shared" si="5"/>
        <v>0</v>
      </c>
      <c r="F34" s="10">
        <v>0</v>
      </c>
      <c r="G34" s="10">
        <v>0</v>
      </c>
      <c r="H34" s="10"/>
      <c r="I34" s="10"/>
      <c r="J34" s="39"/>
      <c r="K34" s="39"/>
      <c r="L34" s="43"/>
      <c r="M34" s="43"/>
      <c r="N34" s="34">
        <f t="shared" si="2"/>
        <v>0</v>
      </c>
    </row>
    <row r="35" spans="1:14" ht="27.2" hidden="1" customHeight="1" x14ac:dyDescent="0.2">
      <c r="A35" s="196"/>
      <c r="B35" s="199"/>
      <c r="C35" s="70"/>
      <c r="D35" s="13" t="s">
        <v>82</v>
      </c>
      <c r="E35" s="34">
        <f t="shared" si="5"/>
        <v>0</v>
      </c>
      <c r="F35" s="11"/>
      <c r="G35" s="11"/>
      <c r="H35" s="11"/>
      <c r="I35" s="11"/>
      <c r="J35" s="38"/>
      <c r="K35" s="38"/>
      <c r="L35" s="42"/>
      <c r="M35" s="42"/>
      <c r="N35" s="34">
        <f t="shared" si="2"/>
        <v>0</v>
      </c>
    </row>
    <row r="36" spans="1:14" s="5" customFormat="1" ht="62.25" hidden="1" customHeight="1" x14ac:dyDescent="0.2">
      <c r="A36" s="194" t="s">
        <v>27</v>
      </c>
      <c r="B36" s="197" t="s">
        <v>28</v>
      </c>
      <c r="C36" s="69"/>
      <c r="D36" s="15" t="s">
        <v>83</v>
      </c>
      <c r="E36" s="34">
        <f t="shared" si="5"/>
        <v>2983.35</v>
      </c>
      <c r="F36" s="10">
        <v>287.2</v>
      </c>
      <c r="G36" s="10">
        <v>295.35000000000002</v>
      </c>
      <c r="H36" s="10">
        <v>364</v>
      </c>
      <c r="I36" s="10">
        <v>346.2</v>
      </c>
      <c r="J36" s="39">
        <v>368.6</v>
      </c>
      <c r="K36" s="39">
        <v>540</v>
      </c>
      <c r="L36" s="43">
        <v>391</v>
      </c>
      <c r="M36" s="43">
        <v>391</v>
      </c>
      <c r="N36" s="34">
        <f t="shared" si="2"/>
        <v>2983.35</v>
      </c>
    </row>
    <row r="37" spans="1:14" ht="27.2" hidden="1" customHeight="1" x14ac:dyDescent="0.2">
      <c r="A37" s="195"/>
      <c r="B37" s="198"/>
      <c r="C37" s="70"/>
      <c r="D37" s="13" t="s">
        <v>84</v>
      </c>
      <c r="E37" s="34">
        <f t="shared" si="5"/>
        <v>0</v>
      </c>
      <c r="F37" s="11"/>
      <c r="G37" s="11"/>
      <c r="H37" s="11"/>
      <c r="I37" s="11"/>
      <c r="J37" s="38"/>
      <c r="K37" s="38"/>
      <c r="L37" s="42"/>
      <c r="M37" s="42"/>
      <c r="N37" s="34">
        <f t="shared" si="2"/>
        <v>0</v>
      </c>
    </row>
    <row r="38" spans="1:14" ht="27.2" hidden="1" customHeight="1" x14ac:dyDescent="0.2">
      <c r="A38" s="195"/>
      <c r="B38" s="198"/>
      <c r="C38" s="70"/>
      <c r="D38" s="13" t="s">
        <v>80</v>
      </c>
      <c r="E38" s="34">
        <f t="shared" si="5"/>
        <v>0</v>
      </c>
      <c r="F38" s="11"/>
      <c r="G38" s="11"/>
      <c r="H38" s="11"/>
      <c r="I38" s="11"/>
      <c r="J38" s="38"/>
      <c r="K38" s="38"/>
      <c r="L38" s="42"/>
      <c r="M38" s="42"/>
      <c r="N38" s="34">
        <f t="shared" si="2"/>
        <v>0</v>
      </c>
    </row>
    <row r="39" spans="1:14" ht="27.2" hidden="1" customHeight="1" x14ac:dyDescent="0.2">
      <c r="A39" s="195"/>
      <c r="B39" s="198"/>
      <c r="C39" s="70"/>
      <c r="D39" s="13" t="s">
        <v>81</v>
      </c>
      <c r="E39" s="34">
        <f t="shared" si="5"/>
        <v>0</v>
      </c>
      <c r="F39" s="10"/>
      <c r="G39" s="10"/>
      <c r="H39" s="10"/>
      <c r="I39" s="10"/>
      <c r="J39" s="39"/>
      <c r="K39" s="39"/>
      <c r="L39" s="43"/>
      <c r="M39" s="43"/>
      <c r="N39" s="34">
        <f t="shared" si="2"/>
        <v>0</v>
      </c>
    </row>
    <row r="40" spans="1:14" ht="27.2" hidden="1" customHeight="1" x14ac:dyDescent="0.2">
      <c r="A40" s="196"/>
      <c r="B40" s="199"/>
      <c r="C40" s="70"/>
      <c r="D40" s="13" t="s">
        <v>82</v>
      </c>
      <c r="E40" s="34">
        <f t="shared" si="5"/>
        <v>0</v>
      </c>
      <c r="F40" s="11"/>
      <c r="G40" s="11"/>
      <c r="H40" s="11"/>
      <c r="I40" s="11"/>
      <c r="J40" s="38"/>
      <c r="K40" s="38"/>
      <c r="L40" s="42"/>
      <c r="M40" s="42"/>
      <c r="N40" s="34">
        <f t="shared" si="2"/>
        <v>0</v>
      </c>
    </row>
    <row r="41" spans="1:14" s="5" customFormat="1" ht="69" hidden="1" customHeight="1" x14ac:dyDescent="0.2">
      <c r="A41" s="206" t="s">
        <v>10</v>
      </c>
      <c r="B41" s="200" t="s">
        <v>95</v>
      </c>
      <c r="C41" s="110" t="s">
        <v>108</v>
      </c>
      <c r="D41" s="9" t="s">
        <v>83</v>
      </c>
      <c r="E41" s="34">
        <f t="shared" si="5"/>
        <v>93789.08</v>
      </c>
      <c r="F41" s="11">
        <f t="shared" ref="F41:I41" si="11">F49+F54+F59+F64+F69+F74+F79+F84+F89+F106</f>
        <v>8716.5600000000013</v>
      </c>
      <c r="G41" s="11">
        <f t="shared" si="11"/>
        <v>9953.090000000002</v>
      </c>
      <c r="H41" s="11">
        <f t="shared" si="11"/>
        <v>10495.590000000002</v>
      </c>
      <c r="I41" s="11">
        <f t="shared" si="11"/>
        <v>12248.44</v>
      </c>
      <c r="J41" s="38">
        <f>J49+J54+J59+J64+J69+J74+J79+J84+J89+J106+J94</f>
        <v>14075.34</v>
      </c>
      <c r="K41" s="38">
        <f>K49+K54+K59+K64+K69+K74+K79+K84+K89+K106+K94</f>
        <v>12343.94</v>
      </c>
      <c r="L41" s="42">
        <f>L49+L54+L59+L64+L69+L74+L79+L84+L89+L106+L94</f>
        <v>12827.15</v>
      </c>
      <c r="M41" s="42">
        <f>M49+M54+M59+M64+M69+M74+M79+M84+M89+M106+M94</f>
        <v>13128.97</v>
      </c>
      <c r="N41" s="34">
        <f t="shared" si="2"/>
        <v>93789.08</v>
      </c>
    </row>
    <row r="42" spans="1:14" ht="27.2" hidden="1" customHeight="1" x14ac:dyDescent="0.2">
      <c r="A42" s="207"/>
      <c r="B42" s="201"/>
      <c r="C42" s="110" t="s">
        <v>109</v>
      </c>
      <c r="D42" s="13" t="s">
        <v>84</v>
      </c>
      <c r="E42" s="34">
        <f t="shared" si="5"/>
        <v>0</v>
      </c>
      <c r="F42" s="11"/>
      <c r="G42" s="11"/>
      <c r="H42" s="11"/>
      <c r="I42" s="11"/>
      <c r="J42" s="38"/>
      <c r="K42" s="38"/>
      <c r="L42" s="42"/>
      <c r="M42" s="42"/>
      <c r="N42" s="34">
        <f t="shared" si="2"/>
        <v>0</v>
      </c>
    </row>
    <row r="43" spans="1:14" ht="27.2" hidden="1" customHeight="1" x14ac:dyDescent="0.2">
      <c r="A43" s="207"/>
      <c r="B43" s="201"/>
      <c r="C43" s="110" t="s">
        <v>110</v>
      </c>
      <c r="D43" s="13" t="s">
        <v>80</v>
      </c>
      <c r="E43" s="34">
        <f t="shared" si="5"/>
        <v>0</v>
      </c>
      <c r="F43" s="11"/>
      <c r="G43" s="11"/>
      <c r="H43" s="11"/>
      <c r="I43" s="11"/>
      <c r="J43" s="38"/>
      <c r="K43" s="38"/>
      <c r="L43" s="42"/>
      <c r="M43" s="42"/>
      <c r="N43" s="34">
        <f t="shared" si="2"/>
        <v>0</v>
      </c>
    </row>
    <row r="44" spans="1:14" ht="27.2" hidden="1" customHeight="1" x14ac:dyDescent="0.2">
      <c r="A44" s="207"/>
      <c r="B44" s="201"/>
      <c r="C44" s="110" t="s">
        <v>90</v>
      </c>
      <c r="D44" s="13" t="s">
        <v>81</v>
      </c>
      <c r="E44" s="34">
        <f t="shared" si="5"/>
        <v>0</v>
      </c>
      <c r="F44" s="11"/>
      <c r="G44" s="11"/>
      <c r="H44" s="11"/>
      <c r="I44" s="11"/>
      <c r="J44" s="38"/>
      <c r="K44" s="38"/>
      <c r="L44" s="42"/>
      <c r="M44" s="42"/>
      <c r="N44" s="34">
        <f t="shared" si="2"/>
        <v>0</v>
      </c>
    </row>
    <row r="45" spans="1:14" ht="27.2" hidden="1" customHeight="1" x14ac:dyDescent="0.2">
      <c r="A45" s="208"/>
      <c r="B45" s="201"/>
      <c r="C45" s="110" t="s">
        <v>109</v>
      </c>
      <c r="D45" s="13" t="s">
        <v>82</v>
      </c>
      <c r="E45" s="34">
        <f t="shared" si="5"/>
        <v>0</v>
      </c>
      <c r="F45" s="11"/>
      <c r="G45" s="11"/>
      <c r="H45" s="11"/>
      <c r="I45" s="11"/>
      <c r="J45" s="38"/>
      <c r="K45" s="38"/>
      <c r="L45" s="42"/>
      <c r="M45" s="42"/>
      <c r="N45" s="34">
        <f t="shared" si="2"/>
        <v>0</v>
      </c>
    </row>
    <row r="46" spans="1:14" ht="78.75" hidden="1" customHeight="1" x14ac:dyDescent="0.2">
      <c r="A46" s="109"/>
      <c r="B46" s="201"/>
      <c r="C46" s="110" t="s">
        <v>109</v>
      </c>
      <c r="D46" s="13"/>
      <c r="E46" s="34"/>
      <c r="F46" s="11">
        <f>SUM(F41:F45)</f>
        <v>8716.5600000000013</v>
      </c>
      <c r="G46" s="11">
        <f t="shared" ref="G46:M46" si="12">SUM(G41:G45)</f>
        <v>9953.090000000002</v>
      </c>
      <c r="H46" s="11">
        <f t="shared" si="12"/>
        <v>10495.590000000002</v>
      </c>
      <c r="I46" s="11">
        <f t="shared" si="12"/>
        <v>12248.44</v>
      </c>
      <c r="J46" s="11">
        <f t="shared" si="12"/>
        <v>14075.34</v>
      </c>
      <c r="K46" s="38">
        <f t="shared" si="12"/>
        <v>12343.94</v>
      </c>
      <c r="L46" s="11">
        <f t="shared" si="12"/>
        <v>12827.15</v>
      </c>
      <c r="M46" s="11">
        <f t="shared" si="12"/>
        <v>13128.97</v>
      </c>
      <c r="N46" s="34">
        <f t="shared" si="2"/>
        <v>93789.08</v>
      </c>
    </row>
    <row r="47" spans="1:14" ht="77.25" hidden="1" customHeight="1" x14ac:dyDescent="0.2">
      <c r="A47" s="109"/>
      <c r="B47" s="201"/>
      <c r="C47" s="110" t="s">
        <v>110</v>
      </c>
      <c r="D47" s="13"/>
      <c r="E47" s="34"/>
      <c r="F47" s="11">
        <f>SUM(F46)</f>
        <v>8716.5600000000013</v>
      </c>
      <c r="G47" s="11">
        <f t="shared" ref="G47:M48" si="13">SUM(G46)</f>
        <v>9953.090000000002</v>
      </c>
      <c r="H47" s="11">
        <f t="shared" si="13"/>
        <v>10495.590000000002</v>
      </c>
      <c r="I47" s="11">
        <f t="shared" si="13"/>
        <v>12248.44</v>
      </c>
      <c r="J47" s="11">
        <f t="shared" si="13"/>
        <v>14075.34</v>
      </c>
      <c r="K47" s="38">
        <f t="shared" si="13"/>
        <v>12343.94</v>
      </c>
      <c r="L47" s="11">
        <f t="shared" si="13"/>
        <v>12827.15</v>
      </c>
      <c r="M47" s="11">
        <f t="shared" si="13"/>
        <v>13128.97</v>
      </c>
      <c r="N47" s="34">
        <f t="shared" si="2"/>
        <v>93789.08</v>
      </c>
    </row>
    <row r="48" spans="1:14" ht="92.25" hidden="1" customHeight="1" x14ac:dyDescent="0.2">
      <c r="A48" s="109"/>
      <c r="B48" s="202"/>
      <c r="C48" s="110" t="s">
        <v>115</v>
      </c>
      <c r="D48" s="13"/>
      <c r="E48" s="34"/>
      <c r="F48" s="11">
        <f>SUM(F47)</f>
        <v>8716.5600000000013</v>
      </c>
      <c r="G48" s="11">
        <f t="shared" si="13"/>
        <v>9953.090000000002</v>
      </c>
      <c r="H48" s="11">
        <f t="shared" si="13"/>
        <v>10495.590000000002</v>
      </c>
      <c r="I48" s="11">
        <f t="shared" si="13"/>
        <v>12248.44</v>
      </c>
      <c r="J48" s="11">
        <f t="shared" si="13"/>
        <v>14075.34</v>
      </c>
      <c r="K48" s="38">
        <f t="shared" si="13"/>
        <v>12343.94</v>
      </c>
      <c r="L48" s="11">
        <f t="shared" si="13"/>
        <v>12827.15</v>
      </c>
      <c r="M48" s="11">
        <f t="shared" si="13"/>
        <v>13128.97</v>
      </c>
      <c r="N48" s="34">
        <f t="shared" si="2"/>
        <v>93789.08</v>
      </c>
    </row>
    <row r="49" spans="1:19" s="5" customFormat="1" ht="43.5" hidden="1" customHeight="1" x14ac:dyDescent="0.2">
      <c r="A49" s="194" t="s">
        <v>11</v>
      </c>
      <c r="B49" s="197" t="s">
        <v>26</v>
      </c>
      <c r="C49" s="110"/>
      <c r="D49" s="15" t="s">
        <v>83</v>
      </c>
      <c r="E49" s="34">
        <f t="shared" si="5"/>
        <v>57006.270000000004</v>
      </c>
      <c r="F49" s="10">
        <v>5169.07</v>
      </c>
      <c r="G49" s="10">
        <v>5970.6</v>
      </c>
      <c r="H49" s="10">
        <v>6238.6</v>
      </c>
      <c r="I49" s="10">
        <v>6970</v>
      </c>
      <c r="J49" s="10">
        <v>7782</v>
      </c>
      <c r="K49" s="39">
        <v>8292</v>
      </c>
      <c r="L49" s="43">
        <v>8292</v>
      </c>
      <c r="M49" s="43">
        <v>8292</v>
      </c>
      <c r="N49" s="34">
        <f t="shared" si="2"/>
        <v>57006.270000000004</v>
      </c>
    </row>
    <row r="50" spans="1:19" ht="27.2" hidden="1" customHeight="1" x14ac:dyDescent="0.2">
      <c r="A50" s="195"/>
      <c r="B50" s="198"/>
      <c r="C50" s="70"/>
      <c r="D50" s="13" t="s">
        <v>84</v>
      </c>
      <c r="E50" s="34">
        <f t="shared" si="5"/>
        <v>0</v>
      </c>
      <c r="F50" s="11"/>
      <c r="G50" s="11"/>
      <c r="H50" s="11"/>
      <c r="I50" s="11"/>
      <c r="J50" s="38"/>
      <c r="K50" s="38"/>
      <c r="L50" s="42"/>
      <c r="M50" s="42"/>
      <c r="N50" s="34">
        <f t="shared" si="2"/>
        <v>0</v>
      </c>
    </row>
    <row r="51" spans="1:19" ht="27.2" hidden="1" customHeight="1" x14ac:dyDescent="0.2">
      <c r="A51" s="195"/>
      <c r="B51" s="198"/>
      <c r="C51" s="70"/>
      <c r="D51" s="13" t="s">
        <v>80</v>
      </c>
      <c r="E51" s="34">
        <f t="shared" si="5"/>
        <v>0</v>
      </c>
      <c r="F51" s="11"/>
      <c r="G51" s="11"/>
      <c r="H51" s="11"/>
      <c r="I51" s="11"/>
      <c r="J51" s="38"/>
      <c r="K51" s="38"/>
      <c r="L51" s="42"/>
      <c r="M51" s="42"/>
      <c r="N51" s="34">
        <f t="shared" si="2"/>
        <v>0</v>
      </c>
    </row>
    <row r="52" spans="1:19" ht="27.2" hidden="1" customHeight="1" x14ac:dyDescent="0.2">
      <c r="A52" s="195"/>
      <c r="B52" s="198"/>
      <c r="C52" s="70"/>
      <c r="D52" s="13" t="s">
        <v>81</v>
      </c>
      <c r="E52" s="34">
        <f t="shared" si="5"/>
        <v>0</v>
      </c>
      <c r="F52" s="10"/>
      <c r="G52" s="10"/>
      <c r="H52" s="10"/>
      <c r="I52" s="10"/>
      <c r="J52" s="39"/>
      <c r="K52" s="39"/>
      <c r="L52" s="43"/>
      <c r="M52" s="43"/>
      <c r="N52" s="34">
        <f t="shared" si="2"/>
        <v>0</v>
      </c>
    </row>
    <row r="53" spans="1:19" ht="27.2" hidden="1" customHeight="1" x14ac:dyDescent="0.2">
      <c r="A53" s="196"/>
      <c r="B53" s="199"/>
      <c r="C53" s="70"/>
      <c r="D53" s="13" t="s">
        <v>82</v>
      </c>
      <c r="E53" s="34">
        <f t="shared" si="5"/>
        <v>0</v>
      </c>
      <c r="F53" s="11"/>
      <c r="G53" s="11"/>
      <c r="H53" s="11"/>
      <c r="I53" s="11"/>
      <c r="J53" s="38"/>
      <c r="K53" s="38"/>
      <c r="L53" s="42"/>
      <c r="M53" s="42"/>
      <c r="N53" s="34">
        <f t="shared" si="2"/>
        <v>0</v>
      </c>
    </row>
    <row r="54" spans="1:19" s="1" customFormat="1" ht="36" hidden="1" customHeight="1" x14ac:dyDescent="0.2">
      <c r="A54" s="194" t="s">
        <v>12</v>
      </c>
      <c r="B54" s="197" t="s">
        <v>8</v>
      </c>
      <c r="C54" s="69"/>
      <c r="D54" s="15" t="s">
        <v>83</v>
      </c>
      <c r="E54" s="34">
        <f t="shared" si="5"/>
        <v>235.8</v>
      </c>
      <c r="F54" s="10">
        <v>20.8</v>
      </c>
      <c r="G54" s="10">
        <v>30</v>
      </c>
      <c r="H54" s="10">
        <v>30</v>
      </c>
      <c r="I54" s="10">
        <v>31</v>
      </c>
      <c r="J54" s="39">
        <v>31</v>
      </c>
      <c r="K54" s="39">
        <v>31</v>
      </c>
      <c r="L54" s="43">
        <v>31</v>
      </c>
      <c r="M54" s="43">
        <v>31</v>
      </c>
      <c r="N54" s="34">
        <f t="shared" si="2"/>
        <v>235.8</v>
      </c>
      <c r="O54" s="2"/>
      <c r="P54" s="2"/>
      <c r="Q54" s="2"/>
      <c r="R54" s="2"/>
      <c r="S54" s="2"/>
    </row>
    <row r="55" spans="1:19" ht="27.2" hidden="1" customHeight="1" x14ac:dyDescent="0.2">
      <c r="A55" s="195"/>
      <c r="B55" s="198"/>
      <c r="C55" s="70"/>
      <c r="D55" s="13" t="s">
        <v>84</v>
      </c>
      <c r="E55" s="34">
        <f t="shared" si="5"/>
        <v>0</v>
      </c>
      <c r="F55" s="11"/>
      <c r="G55" s="11"/>
      <c r="H55" s="11"/>
      <c r="I55" s="11"/>
      <c r="J55" s="38"/>
      <c r="K55" s="38"/>
      <c r="L55" s="42"/>
      <c r="M55" s="42"/>
      <c r="N55" s="34">
        <f t="shared" si="2"/>
        <v>0</v>
      </c>
    </row>
    <row r="56" spans="1:19" ht="27.2" hidden="1" customHeight="1" x14ac:dyDescent="0.2">
      <c r="A56" s="195"/>
      <c r="B56" s="198"/>
      <c r="C56" s="70"/>
      <c r="D56" s="13" t="s">
        <v>80</v>
      </c>
      <c r="E56" s="34">
        <f t="shared" si="5"/>
        <v>0</v>
      </c>
      <c r="F56" s="11"/>
      <c r="G56" s="11"/>
      <c r="H56" s="11"/>
      <c r="I56" s="11"/>
      <c r="J56" s="38"/>
      <c r="K56" s="38"/>
      <c r="L56" s="42"/>
      <c r="M56" s="42"/>
      <c r="N56" s="34">
        <f t="shared" si="2"/>
        <v>0</v>
      </c>
    </row>
    <row r="57" spans="1:19" ht="27.2" hidden="1" customHeight="1" x14ac:dyDescent="0.2">
      <c r="A57" s="195"/>
      <c r="B57" s="198"/>
      <c r="C57" s="70"/>
      <c r="D57" s="13" t="s">
        <v>81</v>
      </c>
      <c r="E57" s="34">
        <f t="shared" si="5"/>
        <v>0</v>
      </c>
      <c r="F57" s="10"/>
      <c r="G57" s="10"/>
      <c r="H57" s="10"/>
      <c r="I57" s="10"/>
      <c r="J57" s="39"/>
      <c r="K57" s="39"/>
      <c r="L57" s="43"/>
      <c r="M57" s="43"/>
      <c r="N57" s="34">
        <f t="shared" si="2"/>
        <v>0</v>
      </c>
    </row>
    <row r="58" spans="1:19" ht="27.2" hidden="1" customHeight="1" x14ac:dyDescent="0.2">
      <c r="A58" s="196"/>
      <c r="B58" s="199"/>
      <c r="C58" s="70"/>
      <c r="D58" s="13" t="s">
        <v>82</v>
      </c>
      <c r="E58" s="34">
        <f t="shared" si="5"/>
        <v>0</v>
      </c>
      <c r="F58" s="11"/>
      <c r="G58" s="11"/>
      <c r="H58" s="11"/>
      <c r="I58" s="11"/>
      <c r="J58" s="38"/>
      <c r="K58" s="38"/>
      <c r="L58" s="42"/>
      <c r="M58" s="42"/>
      <c r="N58" s="34">
        <f t="shared" si="2"/>
        <v>0</v>
      </c>
    </row>
    <row r="59" spans="1:19" s="1" customFormat="1" ht="57.75" hidden="1" customHeight="1" x14ac:dyDescent="0.2">
      <c r="A59" s="194" t="s">
        <v>14</v>
      </c>
      <c r="B59" s="197" t="s">
        <v>28</v>
      </c>
      <c r="C59" s="69"/>
      <c r="D59" s="15" t="s">
        <v>83</v>
      </c>
      <c r="E59" s="34">
        <f t="shared" si="5"/>
        <v>16116.5</v>
      </c>
      <c r="F59" s="10">
        <v>1539</v>
      </c>
      <c r="G59" s="10">
        <v>1798.5</v>
      </c>
      <c r="H59" s="10">
        <v>1898</v>
      </c>
      <c r="I59" s="10">
        <v>2287</v>
      </c>
      <c r="J59" s="39">
        <v>2273</v>
      </c>
      <c r="K59" s="39">
        <v>2107</v>
      </c>
      <c r="L59" s="43">
        <v>2107</v>
      </c>
      <c r="M59" s="43">
        <v>2107</v>
      </c>
      <c r="N59" s="34">
        <f t="shared" si="2"/>
        <v>16116.5</v>
      </c>
      <c r="O59" s="2"/>
      <c r="P59" s="2"/>
      <c r="Q59" s="2"/>
      <c r="R59" s="2"/>
      <c r="S59" s="2"/>
    </row>
    <row r="60" spans="1:19" ht="27.2" hidden="1" customHeight="1" x14ac:dyDescent="0.2">
      <c r="A60" s="195"/>
      <c r="B60" s="198"/>
      <c r="C60" s="70"/>
      <c r="D60" s="13" t="s">
        <v>84</v>
      </c>
      <c r="E60" s="34">
        <f t="shared" si="5"/>
        <v>0</v>
      </c>
      <c r="F60" s="11"/>
      <c r="G60" s="11"/>
      <c r="H60" s="11"/>
      <c r="I60" s="11"/>
      <c r="J60" s="38"/>
      <c r="K60" s="38"/>
      <c r="L60" s="42"/>
      <c r="M60" s="42"/>
      <c r="N60" s="34">
        <f t="shared" si="2"/>
        <v>0</v>
      </c>
    </row>
    <row r="61" spans="1:19" ht="27.2" hidden="1" customHeight="1" x14ac:dyDescent="0.2">
      <c r="A61" s="195"/>
      <c r="B61" s="198"/>
      <c r="C61" s="70"/>
      <c r="D61" s="13" t="s">
        <v>80</v>
      </c>
      <c r="E61" s="34">
        <f t="shared" si="5"/>
        <v>0</v>
      </c>
      <c r="F61" s="11"/>
      <c r="G61" s="11"/>
      <c r="H61" s="11"/>
      <c r="I61" s="11"/>
      <c r="J61" s="38"/>
      <c r="K61" s="38"/>
      <c r="L61" s="42"/>
      <c r="M61" s="42"/>
      <c r="N61" s="34">
        <f t="shared" si="2"/>
        <v>0</v>
      </c>
    </row>
    <row r="62" spans="1:19" ht="27.2" hidden="1" customHeight="1" x14ac:dyDescent="0.2">
      <c r="A62" s="195"/>
      <c r="B62" s="198"/>
      <c r="C62" s="70"/>
      <c r="D62" s="13" t="s">
        <v>81</v>
      </c>
      <c r="E62" s="34">
        <f t="shared" si="5"/>
        <v>0</v>
      </c>
      <c r="F62" s="10"/>
      <c r="G62" s="10"/>
      <c r="H62" s="10"/>
      <c r="I62" s="10"/>
      <c r="J62" s="39"/>
      <c r="K62" s="39"/>
      <c r="L62" s="43"/>
      <c r="M62" s="43"/>
      <c r="N62" s="34">
        <f t="shared" si="2"/>
        <v>0</v>
      </c>
    </row>
    <row r="63" spans="1:19" ht="27.2" hidden="1" customHeight="1" x14ac:dyDescent="0.2">
      <c r="A63" s="196"/>
      <c r="B63" s="199"/>
      <c r="C63" s="70"/>
      <c r="D63" s="13" t="s">
        <v>82</v>
      </c>
      <c r="E63" s="34">
        <f t="shared" si="5"/>
        <v>0</v>
      </c>
      <c r="F63" s="11"/>
      <c r="G63" s="11"/>
      <c r="H63" s="11"/>
      <c r="I63" s="11"/>
      <c r="J63" s="38"/>
      <c r="K63" s="38"/>
      <c r="L63" s="42"/>
      <c r="M63" s="42"/>
      <c r="N63" s="34">
        <f t="shared" si="2"/>
        <v>0</v>
      </c>
    </row>
    <row r="64" spans="1:19" s="1" customFormat="1" ht="43.5" hidden="1" customHeight="1" x14ac:dyDescent="0.2">
      <c r="A64" s="194" t="s">
        <v>16</v>
      </c>
      <c r="B64" s="197" t="s">
        <v>13</v>
      </c>
      <c r="C64" s="69"/>
      <c r="D64" s="15" t="s">
        <v>83</v>
      </c>
      <c r="E64" s="34">
        <f t="shared" si="5"/>
        <v>716.2</v>
      </c>
      <c r="F64" s="10">
        <v>171.1</v>
      </c>
      <c r="G64" s="10">
        <v>205</v>
      </c>
      <c r="H64" s="10">
        <v>215.1</v>
      </c>
      <c r="I64" s="10">
        <f t="shared" ref="I64:M64" si="14">SUM(I67)</f>
        <v>0</v>
      </c>
      <c r="J64" s="39">
        <v>125</v>
      </c>
      <c r="K64" s="39">
        <f t="shared" si="14"/>
        <v>0</v>
      </c>
      <c r="L64" s="43">
        <f t="shared" si="14"/>
        <v>0</v>
      </c>
      <c r="M64" s="43">
        <f t="shared" si="14"/>
        <v>0</v>
      </c>
      <c r="N64" s="34">
        <f t="shared" si="2"/>
        <v>716.2</v>
      </c>
      <c r="O64" s="2"/>
      <c r="P64" s="2"/>
      <c r="Q64" s="2"/>
      <c r="R64" s="2"/>
      <c r="S64" s="2"/>
    </row>
    <row r="65" spans="1:19" ht="27.2" hidden="1" customHeight="1" x14ac:dyDescent="0.2">
      <c r="A65" s="195"/>
      <c r="B65" s="198"/>
      <c r="C65" s="70"/>
      <c r="D65" s="13" t="s">
        <v>84</v>
      </c>
      <c r="E65" s="34">
        <f t="shared" si="5"/>
        <v>0</v>
      </c>
      <c r="F65" s="11"/>
      <c r="G65" s="11"/>
      <c r="H65" s="11"/>
      <c r="I65" s="11"/>
      <c r="J65" s="38"/>
      <c r="K65" s="38"/>
      <c r="L65" s="42"/>
      <c r="M65" s="42"/>
      <c r="N65" s="34">
        <f t="shared" si="2"/>
        <v>0</v>
      </c>
    </row>
    <row r="66" spans="1:19" ht="27.2" hidden="1" customHeight="1" x14ac:dyDescent="0.2">
      <c r="A66" s="195"/>
      <c r="B66" s="198"/>
      <c r="C66" s="70"/>
      <c r="D66" s="13" t="s">
        <v>80</v>
      </c>
      <c r="E66" s="34">
        <f t="shared" si="5"/>
        <v>0</v>
      </c>
      <c r="F66" s="11"/>
      <c r="G66" s="11"/>
      <c r="H66" s="11"/>
      <c r="I66" s="11"/>
      <c r="J66" s="38"/>
      <c r="K66" s="38"/>
      <c r="L66" s="42"/>
      <c r="M66" s="42"/>
      <c r="N66" s="34">
        <f t="shared" si="2"/>
        <v>0</v>
      </c>
    </row>
    <row r="67" spans="1:19" ht="27.2" hidden="1" customHeight="1" x14ac:dyDescent="0.2">
      <c r="A67" s="195"/>
      <c r="B67" s="198"/>
      <c r="C67" s="70"/>
      <c r="D67" s="13" t="s">
        <v>81</v>
      </c>
      <c r="E67" s="34">
        <f t="shared" si="5"/>
        <v>0</v>
      </c>
      <c r="F67" s="10"/>
      <c r="G67" s="10"/>
      <c r="H67" s="10"/>
      <c r="I67" s="10"/>
      <c r="J67" s="39"/>
      <c r="K67" s="39"/>
      <c r="L67" s="43"/>
      <c r="M67" s="43"/>
      <c r="N67" s="34">
        <f t="shared" si="2"/>
        <v>0</v>
      </c>
    </row>
    <row r="68" spans="1:19" ht="27.2" hidden="1" customHeight="1" x14ac:dyDescent="0.2">
      <c r="A68" s="196"/>
      <c r="B68" s="199"/>
      <c r="C68" s="70"/>
      <c r="D68" s="13" t="s">
        <v>82</v>
      </c>
      <c r="E68" s="34">
        <f t="shared" si="5"/>
        <v>0</v>
      </c>
      <c r="F68" s="11"/>
      <c r="G68" s="11"/>
      <c r="H68" s="11"/>
      <c r="I68" s="11"/>
      <c r="J68" s="38"/>
      <c r="K68" s="38"/>
      <c r="L68" s="42"/>
      <c r="M68" s="42"/>
      <c r="N68" s="34">
        <f t="shared" si="2"/>
        <v>0</v>
      </c>
    </row>
    <row r="69" spans="1:19" s="1" customFormat="1" ht="35.25" hidden="1" customHeight="1" x14ac:dyDescent="0.2">
      <c r="A69" s="194" t="s">
        <v>17</v>
      </c>
      <c r="B69" s="197" t="s">
        <v>15</v>
      </c>
      <c r="C69" s="69"/>
      <c r="D69" s="15" t="s">
        <v>83</v>
      </c>
      <c r="E69" s="34">
        <f t="shared" si="5"/>
        <v>14302.189999999999</v>
      </c>
      <c r="F69" s="10">
        <v>1184.3</v>
      </c>
      <c r="G69" s="10">
        <v>1420.7</v>
      </c>
      <c r="H69" s="10">
        <v>1708.7</v>
      </c>
      <c r="I69" s="10">
        <v>2359.6999999999998</v>
      </c>
      <c r="J69" s="39">
        <v>3189.47</v>
      </c>
      <c r="K69" s="39">
        <v>1488.36</v>
      </c>
      <c r="L69" s="43">
        <v>1324.57</v>
      </c>
      <c r="M69" s="43">
        <v>1626.39</v>
      </c>
      <c r="N69" s="34">
        <f t="shared" si="2"/>
        <v>14302.189999999999</v>
      </c>
      <c r="O69" s="2"/>
      <c r="P69" s="2"/>
      <c r="Q69" s="2"/>
      <c r="R69" s="2"/>
      <c r="S69" s="2"/>
    </row>
    <row r="70" spans="1:19" ht="27.2" hidden="1" customHeight="1" x14ac:dyDescent="0.2">
      <c r="A70" s="195"/>
      <c r="B70" s="198"/>
      <c r="C70" s="70"/>
      <c r="D70" s="13" t="s">
        <v>84</v>
      </c>
      <c r="E70" s="34">
        <f t="shared" si="5"/>
        <v>0</v>
      </c>
      <c r="F70" s="11"/>
      <c r="G70" s="11"/>
      <c r="H70" s="11"/>
      <c r="I70" s="11"/>
      <c r="J70" s="38"/>
      <c r="K70" s="38"/>
      <c r="L70" s="42"/>
      <c r="M70" s="42"/>
      <c r="N70" s="34">
        <f t="shared" si="2"/>
        <v>0</v>
      </c>
    </row>
    <row r="71" spans="1:19" ht="27.2" hidden="1" customHeight="1" x14ac:dyDescent="0.2">
      <c r="A71" s="195"/>
      <c r="B71" s="198"/>
      <c r="C71" s="70"/>
      <c r="D71" s="13" t="s">
        <v>80</v>
      </c>
      <c r="E71" s="34">
        <f t="shared" si="5"/>
        <v>0</v>
      </c>
      <c r="F71" s="11"/>
      <c r="G71" s="11"/>
      <c r="H71" s="11"/>
      <c r="I71" s="11"/>
      <c r="J71" s="38"/>
      <c r="K71" s="38"/>
      <c r="L71" s="42"/>
      <c r="M71" s="42"/>
      <c r="N71" s="34">
        <f t="shared" si="2"/>
        <v>0</v>
      </c>
    </row>
    <row r="72" spans="1:19" ht="27.2" hidden="1" customHeight="1" x14ac:dyDescent="0.2">
      <c r="A72" s="195"/>
      <c r="B72" s="198"/>
      <c r="C72" s="70"/>
      <c r="D72" s="13" t="s">
        <v>81</v>
      </c>
      <c r="E72" s="34">
        <f t="shared" si="5"/>
        <v>0</v>
      </c>
      <c r="F72" s="10"/>
      <c r="G72" s="10"/>
      <c r="H72" s="10"/>
      <c r="I72" s="10"/>
      <c r="J72" s="39"/>
      <c r="K72" s="39"/>
      <c r="L72" s="43"/>
      <c r="M72" s="43"/>
      <c r="N72" s="34">
        <f t="shared" si="2"/>
        <v>0</v>
      </c>
    </row>
    <row r="73" spans="1:19" ht="27.2" hidden="1" customHeight="1" x14ac:dyDescent="0.2">
      <c r="A73" s="196"/>
      <c r="B73" s="199"/>
      <c r="C73" s="70"/>
      <c r="D73" s="13" t="s">
        <v>82</v>
      </c>
      <c r="E73" s="34">
        <f t="shared" si="5"/>
        <v>0</v>
      </c>
      <c r="F73" s="11"/>
      <c r="G73" s="11"/>
      <c r="H73" s="11"/>
      <c r="I73" s="11"/>
      <c r="J73" s="38"/>
      <c r="K73" s="38"/>
      <c r="L73" s="42"/>
      <c r="M73" s="42"/>
      <c r="N73" s="34">
        <f t="shared" si="2"/>
        <v>0</v>
      </c>
    </row>
    <row r="74" spans="1:19" s="1" customFormat="1" ht="30" hidden="1" customHeight="1" x14ac:dyDescent="0.2">
      <c r="A74" s="194" t="s">
        <v>21</v>
      </c>
      <c r="B74" s="197" t="s">
        <v>29</v>
      </c>
      <c r="C74" s="69"/>
      <c r="D74" s="15" t="s">
        <v>83</v>
      </c>
      <c r="E74" s="34">
        <f t="shared" si="5"/>
        <v>102.56</v>
      </c>
      <c r="F74" s="10">
        <v>0</v>
      </c>
      <c r="G74" s="10">
        <v>63.2</v>
      </c>
      <c r="H74" s="10">
        <v>0</v>
      </c>
      <c r="I74" s="10">
        <v>21.86</v>
      </c>
      <c r="J74" s="39">
        <v>17.5</v>
      </c>
      <c r="K74" s="39">
        <v>0</v>
      </c>
      <c r="L74" s="43">
        <v>0</v>
      </c>
      <c r="M74" s="43">
        <v>0</v>
      </c>
      <c r="N74" s="34">
        <f t="shared" si="2"/>
        <v>102.56</v>
      </c>
      <c r="O74" s="2"/>
      <c r="P74" s="2"/>
      <c r="Q74" s="2"/>
      <c r="R74" s="2"/>
      <c r="S74" s="2"/>
    </row>
    <row r="75" spans="1:19" ht="27.2" hidden="1" customHeight="1" x14ac:dyDescent="0.2">
      <c r="A75" s="195"/>
      <c r="B75" s="198"/>
      <c r="C75" s="70"/>
      <c r="D75" s="13" t="s">
        <v>84</v>
      </c>
      <c r="E75" s="34">
        <f t="shared" si="5"/>
        <v>0</v>
      </c>
      <c r="F75" s="11"/>
      <c r="G75" s="11"/>
      <c r="H75" s="11"/>
      <c r="I75" s="11"/>
      <c r="J75" s="38"/>
      <c r="K75" s="38"/>
      <c r="L75" s="42"/>
      <c r="M75" s="42"/>
      <c r="N75" s="34">
        <f t="shared" ref="N75:N138" si="15">SUM(F75:M75)</f>
        <v>0</v>
      </c>
    </row>
    <row r="76" spans="1:19" ht="27.2" hidden="1" customHeight="1" x14ac:dyDescent="0.2">
      <c r="A76" s="195"/>
      <c r="B76" s="198"/>
      <c r="C76" s="70"/>
      <c r="D76" s="13" t="s">
        <v>80</v>
      </c>
      <c r="E76" s="34">
        <f t="shared" si="5"/>
        <v>0</v>
      </c>
      <c r="F76" s="11"/>
      <c r="G76" s="11"/>
      <c r="H76" s="11"/>
      <c r="I76" s="11"/>
      <c r="J76" s="38"/>
      <c r="K76" s="38"/>
      <c r="L76" s="42"/>
      <c r="M76" s="42"/>
      <c r="N76" s="34">
        <f t="shared" si="15"/>
        <v>0</v>
      </c>
    </row>
    <row r="77" spans="1:19" ht="27.2" hidden="1" customHeight="1" x14ac:dyDescent="0.2">
      <c r="A77" s="195"/>
      <c r="B77" s="198"/>
      <c r="C77" s="70"/>
      <c r="D77" s="13" t="s">
        <v>81</v>
      </c>
      <c r="E77" s="34">
        <f t="shared" si="5"/>
        <v>0</v>
      </c>
      <c r="F77" s="10"/>
      <c r="G77" s="10"/>
      <c r="H77" s="10"/>
      <c r="I77" s="10"/>
      <c r="J77" s="39"/>
      <c r="K77" s="39"/>
      <c r="L77" s="43"/>
      <c r="M77" s="43"/>
      <c r="N77" s="34">
        <f t="shared" si="15"/>
        <v>0</v>
      </c>
    </row>
    <row r="78" spans="1:19" ht="27.2" hidden="1" customHeight="1" x14ac:dyDescent="0.2">
      <c r="A78" s="196"/>
      <c r="B78" s="199"/>
      <c r="C78" s="70"/>
      <c r="D78" s="13" t="s">
        <v>82</v>
      </c>
      <c r="E78" s="34">
        <f t="shared" si="5"/>
        <v>0</v>
      </c>
      <c r="F78" s="11"/>
      <c r="G78" s="11"/>
      <c r="H78" s="11"/>
      <c r="I78" s="11"/>
      <c r="J78" s="38"/>
      <c r="K78" s="38"/>
      <c r="L78" s="42"/>
      <c r="M78" s="42"/>
      <c r="N78" s="34">
        <f t="shared" si="15"/>
        <v>0</v>
      </c>
    </row>
    <row r="79" spans="1:19" s="1" customFormat="1" ht="28.5" hidden="1" customHeight="1" x14ac:dyDescent="0.2">
      <c r="A79" s="194" t="s">
        <v>22</v>
      </c>
      <c r="B79" s="197" t="s">
        <v>19</v>
      </c>
      <c r="C79" s="69"/>
      <c r="D79" s="15" t="s">
        <v>83</v>
      </c>
      <c r="E79" s="34">
        <f t="shared" si="5"/>
        <v>2024.6399999999999</v>
      </c>
      <c r="F79" s="10">
        <v>84</v>
      </c>
      <c r="G79" s="10">
        <v>89.6</v>
      </c>
      <c r="H79" s="10">
        <v>49.7</v>
      </c>
      <c r="I79" s="10">
        <v>246.14</v>
      </c>
      <c r="J79" s="39">
        <v>210.2</v>
      </c>
      <c r="K79" s="39">
        <v>77</v>
      </c>
      <c r="L79" s="43">
        <v>634</v>
      </c>
      <c r="M79" s="43">
        <v>634</v>
      </c>
      <c r="N79" s="34">
        <f t="shared" si="15"/>
        <v>2024.6399999999999</v>
      </c>
      <c r="O79" s="2"/>
      <c r="P79" s="2"/>
      <c r="Q79" s="2"/>
      <c r="R79" s="2"/>
      <c r="S79" s="2"/>
    </row>
    <row r="80" spans="1:19" ht="27.2" hidden="1" customHeight="1" x14ac:dyDescent="0.2">
      <c r="A80" s="195"/>
      <c r="B80" s="198"/>
      <c r="C80" s="70"/>
      <c r="D80" s="13" t="s">
        <v>84</v>
      </c>
      <c r="E80" s="34">
        <f t="shared" si="5"/>
        <v>0</v>
      </c>
      <c r="F80" s="11"/>
      <c r="G80" s="11"/>
      <c r="H80" s="11"/>
      <c r="I80" s="11"/>
      <c r="J80" s="38"/>
      <c r="K80" s="38"/>
      <c r="L80" s="42"/>
      <c r="M80" s="42"/>
      <c r="N80" s="34">
        <f t="shared" si="15"/>
        <v>0</v>
      </c>
    </row>
    <row r="81" spans="1:19" ht="27.2" hidden="1" customHeight="1" x14ac:dyDescent="0.2">
      <c r="A81" s="195"/>
      <c r="B81" s="198"/>
      <c r="C81" s="70"/>
      <c r="D81" s="13" t="s">
        <v>80</v>
      </c>
      <c r="E81" s="34">
        <f t="shared" si="5"/>
        <v>0</v>
      </c>
      <c r="F81" s="11"/>
      <c r="G81" s="11"/>
      <c r="H81" s="11"/>
      <c r="I81" s="11"/>
      <c r="J81" s="38"/>
      <c r="K81" s="38"/>
      <c r="L81" s="42"/>
      <c r="M81" s="42"/>
      <c r="N81" s="34">
        <f t="shared" si="15"/>
        <v>0</v>
      </c>
    </row>
    <row r="82" spans="1:19" ht="27.2" hidden="1" customHeight="1" x14ac:dyDescent="0.2">
      <c r="A82" s="195"/>
      <c r="B82" s="198"/>
      <c r="C82" s="70"/>
      <c r="D82" s="13" t="s">
        <v>81</v>
      </c>
      <c r="E82" s="34">
        <f t="shared" si="5"/>
        <v>0</v>
      </c>
      <c r="F82" s="10"/>
      <c r="G82" s="10"/>
      <c r="H82" s="10"/>
      <c r="I82" s="10"/>
      <c r="J82" s="39"/>
      <c r="K82" s="39"/>
      <c r="L82" s="43"/>
      <c r="M82" s="43"/>
      <c r="N82" s="34">
        <f t="shared" si="15"/>
        <v>0</v>
      </c>
    </row>
    <row r="83" spans="1:19" ht="27.2" hidden="1" customHeight="1" x14ac:dyDescent="0.2">
      <c r="A83" s="196"/>
      <c r="B83" s="199"/>
      <c r="C83" s="70"/>
      <c r="D83" s="13" t="s">
        <v>82</v>
      </c>
      <c r="E83" s="34">
        <f t="shared" si="5"/>
        <v>0</v>
      </c>
      <c r="F83" s="10"/>
      <c r="G83" s="10"/>
      <c r="H83" s="10"/>
      <c r="I83" s="10"/>
      <c r="J83" s="39"/>
      <c r="K83" s="39"/>
      <c r="L83" s="43"/>
      <c r="M83" s="43"/>
      <c r="N83" s="34">
        <f t="shared" si="15"/>
        <v>0</v>
      </c>
    </row>
    <row r="84" spans="1:19" s="1" customFormat="1" ht="30.75" hidden="1" customHeight="1" x14ac:dyDescent="0.2">
      <c r="A84" s="194" t="s">
        <v>24</v>
      </c>
      <c r="B84" s="197" t="s">
        <v>18</v>
      </c>
      <c r="C84" s="69"/>
      <c r="D84" s="15" t="s">
        <v>83</v>
      </c>
      <c r="E84" s="34">
        <f t="shared" si="5"/>
        <v>710</v>
      </c>
      <c r="F84" s="10">
        <v>100</v>
      </c>
      <c r="G84" s="10">
        <v>100</v>
      </c>
      <c r="H84" s="10">
        <v>100</v>
      </c>
      <c r="I84" s="10">
        <v>100</v>
      </c>
      <c r="J84" s="39">
        <v>100</v>
      </c>
      <c r="K84" s="39">
        <v>10</v>
      </c>
      <c r="L84" s="43">
        <v>100</v>
      </c>
      <c r="M84" s="43">
        <v>100</v>
      </c>
      <c r="N84" s="34">
        <f t="shared" si="15"/>
        <v>710</v>
      </c>
      <c r="O84" s="2"/>
      <c r="P84" s="2"/>
      <c r="Q84" s="2"/>
      <c r="R84" s="2"/>
      <c r="S84" s="2"/>
    </row>
    <row r="85" spans="1:19" ht="27.2" hidden="1" customHeight="1" x14ac:dyDescent="0.2">
      <c r="A85" s="195"/>
      <c r="B85" s="198"/>
      <c r="C85" s="70"/>
      <c r="D85" s="13" t="s">
        <v>84</v>
      </c>
      <c r="E85" s="34">
        <f t="shared" si="5"/>
        <v>0</v>
      </c>
      <c r="F85" s="11"/>
      <c r="G85" s="11"/>
      <c r="H85" s="11"/>
      <c r="I85" s="11"/>
      <c r="J85" s="38"/>
      <c r="K85" s="38"/>
      <c r="L85" s="42"/>
      <c r="M85" s="42"/>
      <c r="N85" s="34">
        <f t="shared" si="15"/>
        <v>0</v>
      </c>
    </row>
    <row r="86" spans="1:19" ht="27.2" hidden="1" customHeight="1" x14ac:dyDescent="0.2">
      <c r="A86" s="195"/>
      <c r="B86" s="198"/>
      <c r="C86" s="70"/>
      <c r="D86" s="13" t="s">
        <v>80</v>
      </c>
      <c r="E86" s="34">
        <f t="shared" ref="E86:E117" si="16">F86+G86+H86+I86+J86+K86+L86+M86</f>
        <v>0</v>
      </c>
      <c r="F86" s="11"/>
      <c r="G86" s="11"/>
      <c r="H86" s="11"/>
      <c r="I86" s="11"/>
      <c r="J86" s="38"/>
      <c r="K86" s="38"/>
      <c r="L86" s="42"/>
      <c r="M86" s="42"/>
      <c r="N86" s="34">
        <f t="shared" si="15"/>
        <v>0</v>
      </c>
    </row>
    <row r="87" spans="1:19" ht="27.2" hidden="1" customHeight="1" x14ac:dyDescent="0.2">
      <c r="A87" s="195"/>
      <c r="B87" s="198"/>
      <c r="C87" s="70"/>
      <c r="D87" s="13" t="s">
        <v>81</v>
      </c>
      <c r="E87" s="34">
        <f t="shared" si="16"/>
        <v>0</v>
      </c>
      <c r="F87" s="10"/>
      <c r="G87" s="10"/>
      <c r="H87" s="10"/>
      <c r="I87" s="10"/>
      <c r="J87" s="39"/>
      <c r="K87" s="39"/>
      <c r="L87" s="43"/>
      <c r="M87" s="43"/>
      <c r="N87" s="34">
        <f t="shared" si="15"/>
        <v>0</v>
      </c>
    </row>
    <row r="88" spans="1:19" ht="27.2" hidden="1" customHeight="1" x14ac:dyDescent="0.2">
      <c r="A88" s="196"/>
      <c r="B88" s="199"/>
      <c r="C88" s="70"/>
      <c r="D88" s="13" t="s">
        <v>82</v>
      </c>
      <c r="E88" s="34">
        <f t="shared" si="16"/>
        <v>0</v>
      </c>
      <c r="F88" s="10"/>
      <c r="G88" s="10"/>
      <c r="H88" s="10"/>
      <c r="I88" s="10"/>
      <c r="J88" s="39"/>
      <c r="K88" s="39"/>
      <c r="L88" s="43"/>
      <c r="M88" s="43"/>
      <c r="N88" s="34">
        <f t="shared" si="15"/>
        <v>0</v>
      </c>
    </row>
    <row r="89" spans="1:19" s="1" customFormat="1" ht="46.5" hidden="1" customHeight="1" x14ac:dyDescent="0.2">
      <c r="A89" s="194" t="s">
        <v>32</v>
      </c>
      <c r="B89" s="197" t="s">
        <v>20</v>
      </c>
      <c r="C89" s="69"/>
      <c r="D89" s="15" t="s">
        <v>83</v>
      </c>
      <c r="E89" s="34">
        <f t="shared" si="16"/>
        <v>1136</v>
      </c>
      <c r="F89" s="10">
        <v>104</v>
      </c>
      <c r="G89" s="10">
        <v>140</v>
      </c>
      <c r="H89" s="10">
        <v>120</v>
      </c>
      <c r="I89" s="10">
        <v>120</v>
      </c>
      <c r="J89" s="39">
        <v>202</v>
      </c>
      <c r="K89" s="39">
        <v>150</v>
      </c>
      <c r="L89" s="43">
        <v>150</v>
      </c>
      <c r="M89" s="43">
        <v>150</v>
      </c>
      <c r="N89" s="34">
        <f t="shared" si="15"/>
        <v>1136</v>
      </c>
      <c r="O89" s="2"/>
      <c r="P89" s="2"/>
      <c r="Q89" s="2"/>
      <c r="R89" s="2"/>
      <c r="S89" s="2"/>
    </row>
    <row r="90" spans="1:19" ht="27.2" hidden="1" customHeight="1" x14ac:dyDescent="0.2">
      <c r="A90" s="195"/>
      <c r="B90" s="198"/>
      <c r="C90" s="70"/>
      <c r="D90" s="13" t="s">
        <v>84</v>
      </c>
      <c r="E90" s="34">
        <f t="shared" si="16"/>
        <v>0</v>
      </c>
      <c r="F90" s="11"/>
      <c r="G90" s="11"/>
      <c r="H90" s="11"/>
      <c r="I90" s="11"/>
      <c r="J90" s="38"/>
      <c r="K90" s="38"/>
      <c r="L90" s="42"/>
      <c r="M90" s="42"/>
      <c r="N90" s="34">
        <f t="shared" si="15"/>
        <v>0</v>
      </c>
    </row>
    <row r="91" spans="1:19" ht="27.2" hidden="1" customHeight="1" x14ac:dyDescent="0.2">
      <c r="A91" s="195"/>
      <c r="B91" s="198"/>
      <c r="C91" s="70"/>
      <c r="D91" s="13" t="s">
        <v>80</v>
      </c>
      <c r="E91" s="34">
        <f t="shared" si="16"/>
        <v>0</v>
      </c>
      <c r="F91" s="11"/>
      <c r="G91" s="11"/>
      <c r="H91" s="11"/>
      <c r="I91" s="11"/>
      <c r="J91" s="38"/>
      <c r="K91" s="38"/>
      <c r="L91" s="42"/>
      <c r="M91" s="42"/>
      <c r="N91" s="34">
        <f t="shared" si="15"/>
        <v>0</v>
      </c>
    </row>
    <row r="92" spans="1:19" ht="27.2" hidden="1" customHeight="1" x14ac:dyDescent="0.2">
      <c r="A92" s="195"/>
      <c r="B92" s="198"/>
      <c r="C92" s="70"/>
      <c r="D92" s="13" t="s">
        <v>81</v>
      </c>
      <c r="E92" s="34">
        <f t="shared" si="16"/>
        <v>0</v>
      </c>
      <c r="F92" s="10"/>
      <c r="G92" s="10"/>
      <c r="H92" s="10"/>
      <c r="I92" s="10"/>
      <c r="J92" s="39"/>
      <c r="K92" s="39"/>
      <c r="L92" s="43"/>
      <c r="M92" s="43"/>
      <c r="N92" s="34">
        <f t="shared" si="15"/>
        <v>0</v>
      </c>
    </row>
    <row r="93" spans="1:19" ht="27.2" hidden="1" customHeight="1" x14ac:dyDescent="0.2">
      <c r="A93" s="196"/>
      <c r="B93" s="199"/>
      <c r="C93" s="70"/>
      <c r="D93" s="13" t="s">
        <v>82</v>
      </c>
      <c r="E93" s="34">
        <f t="shared" si="16"/>
        <v>0</v>
      </c>
      <c r="F93" s="11"/>
      <c r="G93" s="11"/>
      <c r="H93" s="11"/>
      <c r="I93" s="11"/>
      <c r="J93" s="38"/>
      <c r="K93" s="38"/>
      <c r="L93" s="42"/>
      <c r="M93" s="42"/>
      <c r="N93" s="34">
        <f t="shared" si="15"/>
        <v>0</v>
      </c>
    </row>
    <row r="94" spans="1:19" s="1" customFormat="1" ht="15" hidden="1" x14ac:dyDescent="0.2">
      <c r="A94" s="194" t="s">
        <v>33</v>
      </c>
      <c r="B94" s="197" t="s">
        <v>86</v>
      </c>
      <c r="C94" s="69"/>
      <c r="D94" s="15" t="s">
        <v>83</v>
      </c>
      <c r="E94" s="34">
        <f t="shared" si="16"/>
        <v>0</v>
      </c>
      <c r="F94" s="10">
        <f t="shared" ref="F94:M94" si="17">SUM(F104)</f>
        <v>0</v>
      </c>
      <c r="G94" s="10">
        <f t="shared" si="17"/>
        <v>0</v>
      </c>
      <c r="H94" s="10">
        <f t="shared" si="17"/>
        <v>0</v>
      </c>
      <c r="I94" s="10">
        <f t="shared" si="17"/>
        <v>0</v>
      </c>
      <c r="J94" s="39">
        <f t="shared" si="17"/>
        <v>0</v>
      </c>
      <c r="K94" s="39">
        <f t="shared" si="17"/>
        <v>0</v>
      </c>
      <c r="L94" s="43">
        <f t="shared" si="17"/>
        <v>0</v>
      </c>
      <c r="M94" s="43">
        <f t="shared" si="17"/>
        <v>0</v>
      </c>
      <c r="N94" s="34">
        <f t="shared" si="15"/>
        <v>0</v>
      </c>
      <c r="O94" s="2"/>
      <c r="P94" s="2"/>
      <c r="Q94" s="2"/>
      <c r="R94" s="2"/>
      <c r="S94" s="2"/>
    </row>
    <row r="95" spans="1:19" s="1" customFormat="1" ht="30" hidden="1" customHeight="1" x14ac:dyDescent="0.2">
      <c r="A95" s="195"/>
      <c r="B95" s="198"/>
      <c r="C95" s="70"/>
      <c r="D95" s="9"/>
      <c r="E95" s="34">
        <f t="shared" si="16"/>
        <v>0</v>
      </c>
      <c r="F95" s="9"/>
      <c r="G95" s="9"/>
      <c r="H95" s="11">
        <f>H96+H97</f>
        <v>0</v>
      </c>
      <c r="I95" s="4"/>
      <c r="J95" s="40"/>
      <c r="K95" s="156"/>
      <c r="L95" s="4"/>
      <c r="M95" s="4"/>
      <c r="N95" s="34">
        <f t="shared" si="15"/>
        <v>0</v>
      </c>
      <c r="O95" s="2"/>
      <c r="P95" s="2"/>
      <c r="Q95" s="2"/>
      <c r="R95" s="2"/>
      <c r="S95" s="2"/>
    </row>
    <row r="96" spans="1:19" s="1" customFormat="1" ht="14.25" hidden="1" customHeight="1" x14ac:dyDescent="0.2">
      <c r="A96" s="195"/>
      <c r="B96" s="198"/>
      <c r="C96" s="69"/>
      <c r="D96" s="15"/>
      <c r="E96" s="34">
        <f t="shared" si="16"/>
        <v>0</v>
      </c>
      <c r="F96" s="15"/>
      <c r="G96" s="15"/>
      <c r="H96" s="10"/>
      <c r="I96" s="4"/>
      <c r="J96" s="40"/>
      <c r="K96" s="156"/>
      <c r="L96" s="4"/>
      <c r="M96" s="4"/>
      <c r="N96" s="34">
        <f t="shared" si="15"/>
        <v>0</v>
      </c>
      <c r="O96" s="2"/>
      <c r="P96" s="2"/>
      <c r="Q96" s="2"/>
      <c r="R96" s="2"/>
      <c r="S96" s="2"/>
    </row>
    <row r="97" spans="1:19" s="1" customFormat="1" ht="14.25" hidden="1" customHeight="1" x14ac:dyDescent="0.2">
      <c r="A97" s="195"/>
      <c r="B97" s="198"/>
      <c r="C97" s="69"/>
      <c r="D97" s="15"/>
      <c r="E97" s="34">
        <f t="shared" si="16"/>
        <v>0</v>
      </c>
      <c r="F97" s="15"/>
      <c r="G97" s="15"/>
      <c r="H97" s="10"/>
      <c r="I97" s="4"/>
      <c r="J97" s="40"/>
      <c r="K97" s="156"/>
      <c r="L97" s="4"/>
      <c r="M97" s="4"/>
      <c r="N97" s="34">
        <f t="shared" si="15"/>
        <v>0</v>
      </c>
      <c r="O97" s="2"/>
      <c r="P97" s="2"/>
      <c r="Q97" s="2"/>
      <c r="R97" s="2"/>
      <c r="S97" s="2"/>
    </row>
    <row r="98" spans="1:19" s="1" customFormat="1" ht="14.25" hidden="1" customHeight="1" x14ac:dyDescent="0.2">
      <c r="A98" s="195"/>
      <c r="B98" s="198"/>
      <c r="C98" s="69"/>
      <c r="D98" s="15"/>
      <c r="E98" s="34">
        <f t="shared" si="16"/>
        <v>0</v>
      </c>
      <c r="F98" s="15"/>
      <c r="G98" s="15"/>
      <c r="H98" s="10"/>
      <c r="I98" s="4"/>
      <c r="J98" s="40"/>
      <c r="K98" s="156"/>
      <c r="L98" s="4"/>
      <c r="M98" s="4"/>
      <c r="N98" s="34">
        <f t="shared" si="15"/>
        <v>0</v>
      </c>
      <c r="O98" s="2"/>
      <c r="P98" s="2"/>
      <c r="Q98" s="2"/>
      <c r="R98" s="2"/>
      <c r="S98" s="2"/>
    </row>
    <row r="99" spans="1:19" s="1" customFormat="1" ht="14.25" hidden="1" customHeight="1" x14ac:dyDescent="0.2">
      <c r="A99" s="195"/>
      <c r="B99" s="198"/>
      <c r="C99" s="69"/>
      <c r="D99" s="15"/>
      <c r="E99" s="34">
        <f t="shared" si="16"/>
        <v>0</v>
      </c>
      <c r="F99" s="15"/>
      <c r="G99" s="15"/>
      <c r="H99" s="10"/>
      <c r="I99" s="4"/>
      <c r="J99" s="40"/>
      <c r="K99" s="156"/>
      <c r="L99" s="4"/>
      <c r="M99" s="4"/>
      <c r="N99" s="34">
        <f t="shared" si="15"/>
        <v>0</v>
      </c>
      <c r="O99" s="2"/>
      <c r="P99" s="2"/>
      <c r="Q99" s="2"/>
      <c r="R99" s="2"/>
      <c r="S99" s="2"/>
    </row>
    <row r="100" spans="1:19" s="1" customFormat="1" ht="14.25" hidden="1" customHeight="1" x14ac:dyDescent="0.2">
      <c r="A100" s="195"/>
      <c r="B100" s="198"/>
      <c r="C100" s="69"/>
      <c r="D100" s="15"/>
      <c r="E100" s="34">
        <f t="shared" si="16"/>
        <v>0</v>
      </c>
      <c r="F100" s="15"/>
      <c r="G100" s="15"/>
      <c r="H100" s="10"/>
      <c r="I100" s="4"/>
      <c r="J100" s="40"/>
      <c r="K100" s="156"/>
      <c r="L100" s="4"/>
      <c r="M100" s="4"/>
      <c r="N100" s="34">
        <f t="shared" si="15"/>
        <v>0</v>
      </c>
      <c r="O100" s="2"/>
      <c r="P100" s="2"/>
      <c r="Q100" s="2"/>
      <c r="R100" s="2"/>
      <c r="S100" s="2"/>
    </row>
    <row r="101" spans="1:19" s="1" customFormat="1" ht="14.25" hidden="1" customHeight="1" x14ac:dyDescent="0.2">
      <c r="A101" s="195"/>
      <c r="B101" s="198"/>
      <c r="C101" s="69"/>
      <c r="D101" s="15"/>
      <c r="E101" s="34">
        <f t="shared" si="16"/>
        <v>0</v>
      </c>
      <c r="F101" s="15"/>
      <c r="G101" s="15"/>
      <c r="H101" s="10"/>
      <c r="I101" s="4"/>
      <c r="J101" s="40"/>
      <c r="K101" s="156"/>
      <c r="L101" s="4"/>
      <c r="M101" s="4"/>
      <c r="N101" s="34">
        <f t="shared" si="15"/>
        <v>0</v>
      </c>
      <c r="O101" s="2"/>
      <c r="P101" s="2"/>
      <c r="Q101" s="2"/>
      <c r="R101" s="2"/>
      <c r="S101" s="2"/>
    </row>
    <row r="102" spans="1:19" ht="27.2" hidden="1" customHeight="1" x14ac:dyDescent="0.2">
      <c r="A102" s="195"/>
      <c r="B102" s="198"/>
      <c r="C102" s="70"/>
      <c r="D102" s="13" t="s">
        <v>84</v>
      </c>
      <c r="E102" s="34">
        <f t="shared" si="16"/>
        <v>0</v>
      </c>
      <c r="F102" s="11"/>
      <c r="G102" s="11"/>
      <c r="H102" s="11"/>
      <c r="I102" s="11"/>
      <c r="J102" s="38"/>
      <c r="K102" s="38"/>
      <c r="L102" s="42"/>
      <c r="M102" s="42"/>
      <c r="N102" s="34">
        <f t="shared" si="15"/>
        <v>0</v>
      </c>
    </row>
    <row r="103" spans="1:19" ht="27.2" hidden="1" customHeight="1" x14ac:dyDescent="0.2">
      <c r="A103" s="195"/>
      <c r="B103" s="198"/>
      <c r="C103" s="70"/>
      <c r="D103" s="13" t="s">
        <v>80</v>
      </c>
      <c r="E103" s="34">
        <f t="shared" si="16"/>
        <v>0</v>
      </c>
      <c r="F103" s="11"/>
      <c r="G103" s="11"/>
      <c r="H103" s="11"/>
      <c r="I103" s="11"/>
      <c r="J103" s="38"/>
      <c r="K103" s="38"/>
      <c r="L103" s="42"/>
      <c r="M103" s="42"/>
      <c r="N103" s="34">
        <f t="shared" si="15"/>
        <v>0</v>
      </c>
    </row>
    <row r="104" spans="1:19" ht="27.2" hidden="1" customHeight="1" x14ac:dyDescent="0.2">
      <c r="A104" s="195"/>
      <c r="B104" s="198"/>
      <c r="C104" s="70"/>
      <c r="D104" s="13" t="s">
        <v>81</v>
      </c>
      <c r="E104" s="34">
        <f t="shared" si="16"/>
        <v>0</v>
      </c>
      <c r="F104" s="10"/>
      <c r="G104" s="10"/>
      <c r="H104" s="10"/>
      <c r="I104" s="10"/>
      <c r="J104" s="39"/>
      <c r="K104" s="39"/>
      <c r="L104" s="43"/>
      <c r="M104" s="43"/>
      <c r="N104" s="34">
        <f t="shared" si="15"/>
        <v>0</v>
      </c>
    </row>
    <row r="105" spans="1:19" ht="27.2" hidden="1" customHeight="1" x14ac:dyDescent="0.2">
      <c r="A105" s="196"/>
      <c r="B105" s="199"/>
      <c r="C105" s="70"/>
      <c r="D105" s="13" t="s">
        <v>82</v>
      </c>
      <c r="E105" s="34">
        <f t="shared" si="16"/>
        <v>0</v>
      </c>
      <c r="F105" s="11"/>
      <c r="G105" s="11"/>
      <c r="H105" s="11"/>
      <c r="I105" s="11"/>
      <c r="J105" s="38"/>
      <c r="K105" s="38"/>
      <c r="L105" s="42"/>
      <c r="M105" s="42"/>
      <c r="N105" s="34">
        <f t="shared" si="15"/>
        <v>0</v>
      </c>
    </row>
    <row r="106" spans="1:19" s="1" customFormat="1" ht="15" hidden="1" x14ac:dyDescent="0.2">
      <c r="A106" s="194" t="s">
        <v>33</v>
      </c>
      <c r="B106" s="197" t="s">
        <v>23</v>
      </c>
      <c r="C106" s="69"/>
      <c r="D106" s="15" t="s">
        <v>83</v>
      </c>
      <c r="E106" s="34">
        <f t="shared" si="16"/>
        <v>1438.9199999999998</v>
      </c>
      <c r="F106" s="10">
        <v>344.29</v>
      </c>
      <c r="G106" s="10">
        <v>135.49</v>
      </c>
      <c r="H106" s="10">
        <v>135.49</v>
      </c>
      <c r="I106" s="10">
        <v>112.74</v>
      </c>
      <c r="J106" s="39">
        <v>145.16999999999999</v>
      </c>
      <c r="K106" s="39">
        <v>188.58</v>
      </c>
      <c r="L106" s="43">
        <v>188.58</v>
      </c>
      <c r="M106" s="43">
        <v>188.58</v>
      </c>
      <c r="N106" s="34">
        <f t="shared" si="15"/>
        <v>1438.9199999999998</v>
      </c>
      <c r="O106" s="2"/>
      <c r="P106" s="2"/>
      <c r="Q106" s="2"/>
      <c r="R106" s="2"/>
      <c r="S106" s="2"/>
    </row>
    <row r="107" spans="1:19" s="1" customFormat="1" ht="30" hidden="1" customHeight="1" x14ac:dyDescent="0.2">
      <c r="A107" s="195"/>
      <c r="B107" s="198"/>
      <c r="C107" s="70"/>
      <c r="D107" s="9"/>
      <c r="E107" s="34">
        <f t="shared" si="16"/>
        <v>0</v>
      </c>
      <c r="F107" s="9"/>
      <c r="G107" s="9"/>
      <c r="H107" s="11">
        <f>H108+H109</f>
        <v>0</v>
      </c>
      <c r="I107" s="4"/>
      <c r="J107" s="40"/>
      <c r="K107" s="156"/>
      <c r="L107" s="4"/>
      <c r="M107" s="4"/>
      <c r="N107" s="34">
        <f t="shared" si="15"/>
        <v>0</v>
      </c>
      <c r="O107" s="2"/>
      <c r="P107" s="2"/>
      <c r="Q107" s="2"/>
      <c r="R107" s="2"/>
      <c r="S107" s="2"/>
    </row>
    <row r="108" spans="1:19" s="1" customFormat="1" ht="14.25" hidden="1" customHeight="1" x14ac:dyDescent="0.2">
      <c r="A108" s="195"/>
      <c r="B108" s="198"/>
      <c r="C108" s="69">
        <v>830</v>
      </c>
      <c r="D108" s="15"/>
      <c r="E108" s="34">
        <f t="shared" si="16"/>
        <v>0</v>
      </c>
      <c r="F108" s="15"/>
      <c r="G108" s="15"/>
      <c r="H108" s="10"/>
      <c r="I108" s="4"/>
      <c r="J108" s="40"/>
      <c r="K108" s="156"/>
      <c r="L108" s="4"/>
      <c r="M108" s="4"/>
      <c r="N108" s="34">
        <f t="shared" si="15"/>
        <v>0</v>
      </c>
      <c r="O108" s="2"/>
      <c r="P108" s="2"/>
      <c r="Q108" s="2"/>
      <c r="R108" s="2"/>
      <c r="S108" s="2"/>
    </row>
    <row r="109" spans="1:19" s="1" customFormat="1" ht="14.25" hidden="1" customHeight="1" x14ac:dyDescent="0.2">
      <c r="A109" s="195"/>
      <c r="B109" s="198"/>
      <c r="C109" s="69">
        <v>850</v>
      </c>
      <c r="D109" s="15"/>
      <c r="E109" s="34">
        <f t="shared" si="16"/>
        <v>0</v>
      </c>
      <c r="F109" s="15"/>
      <c r="G109" s="15"/>
      <c r="H109" s="10"/>
      <c r="I109" s="4"/>
      <c r="J109" s="40"/>
      <c r="K109" s="156"/>
      <c r="L109" s="4"/>
      <c r="M109" s="4"/>
      <c r="N109" s="34">
        <f t="shared" si="15"/>
        <v>0</v>
      </c>
      <c r="O109" s="2"/>
      <c r="P109" s="2"/>
      <c r="Q109" s="2"/>
      <c r="R109" s="2"/>
      <c r="S109" s="2"/>
    </row>
    <row r="110" spans="1:19" s="1" customFormat="1" ht="14.25" hidden="1" customHeight="1" x14ac:dyDescent="0.2">
      <c r="A110" s="195"/>
      <c r="B110" s="198"/>
      <c r="C110" s="69"/>
      <c r="D110" s="15"/>
      <c r="E110" s="34">
        <f t="shared" si="16"/>
        <v>0</v>
      </c>
      <c r="F110" s="15"/>
      <c r="G110" s="15"/>
      <c r="H110" s="10"/>
      <c r="I110" s="4"/>
      <c r="J110" s="40"/>
      <c r="K110" s="156"/>
      <c r="L110" s="4"/>
      <c r="M110" s="4"/>
      <c r="N110" s="34">
        <f t="shared" si="15"/>
        <v>0</v>
      </c>
      <c r="O110" s="2"/>
      <c r="P110" s="2"/>
      <c r="Q110" s="2"/>
      <c r="R110" s="2"/>
      <c r="S110" s="2"/>
    </row>
    <row r="111" spans="1:19" s="1" customFormat="1" ht="14.25" hidden="1" customHeight="1" x14ac:dyDescent="0.2">
      <c r="A111" s="195"/>
      <c r="B111" s="198"/>
      <c r="C111" s="69"/>
      <c r="D111" s="15"/>
      <c r="E111" s="34">
        <f t="shared" si="16"/>
        <v>0</v>
      </c>
      <c r="F111" s="15"/>
      <c r="G111" s="15"/>
      <c r="H111" s="10"/>
      <c r="I111" s="4"/>
      <c r="J111" s="40"/>
      <c r="K111" s="156"/>
      <c r="L111" s="4"/>
      <c r="M111" s="4"/>
      <c r="N111" s="34">
        <f t="shared" si="15"/>
        <v>0</v>
      </c>
      <c r="O111" s="2"/>
      <c r="P111" s="2"/>
      <c r="Q111" s="2"/>
      <c r="R111" s="2"/>
      <c r="S111" s="2"/>
    </row>
    <row r="112" spans="1:19" s="1" customFormat="1" ht="14.25" hidden="1" customHeight="1" x14ac:dyDescent="0.2">
      <c r="A112" s="195"/>
      <c r="B112" s="198"/>
      <c r="C112" s="69"/>
      <c r="D112" s="15"/>
      <c r="E112" s="34">
        <f t="shared" si="16"/>
        <v>0</v>
      </c>
      <c r="F112" s="15"/>
      <c r="G112" s="15"/>
      <c r="H112" s="10"/>
      <c r="I112" s="4"/>
      <c r="J112" s="40"/>
      <c r="K112" s="156"/>
      <c r="L112" s="4"/>
      <c r="M112" s="4"/>
      <c r="N112" s="34">
        <f t="shared" si="15"/>
        <v>0</v>
      </c>
      <c r="O112" s="2"/>
      <c r="P112" s="2"/>
      <c r="Q112" s="2"/>
      <c r="R112" s="2"/>
      <c r="S112" s="2"/>
    </row>
    <row r="113" spans="1:19" s="1" customFormat="1" ht="14.25" hidden="1" customHeight="1" x14ac:dyDescent="0.2">
      <c r="A113" s="195"/>
      <c r="B113" s="198"/>
      <c r="C113" s="69"/>
      <c r="D113" s="15"/>
      <c r="E113" s="34">
        <f t="shared" si="16"/>
        <v>0</v>
      </c>
      <c r="F113" s="15"/>
      <c r="G113" s="15"/>
      <c r="H113" s="10"/>
      <c r="I113" s="4"/>
      <c r="J113" s="40"/>
      <c r="K113" s="156"/>
      <c r="L113" s="4"/>
      <c r="M113" s="4"/>
      <c r="N113" s="34">
        <f t="shared" si="15"/>
        <v>0</v>
      </c>
      <c r="O113" s="2"/>
      <c r="P113" s="2"/>
      <c r="Q113" s="2"/>
      <c r="R113" s="2"/>
      <c r="S113" s="2"/>
    </row>
    <row r="114" spans="1:19" ht="27.2" hidden="1" customHeight="1" x14ac:dyDescent="0.2">
      <c r="A114" s="195"/>
      <c r="B114" s="198"/>
      <c r="C114" s="70"/>
      <c r="D114" s="13" t="s">
        <v>84</v>
      </c>
      <c r="E114" s="34">
        <f t="shared" si="16"/>
        <v>0</v>
      </c>
      <c r="F114" s="11"/>
      <c r="G114" s="11"/>
      <c r="H114" s="11"/>
      <c r="I114" s="11"/>
      <c r="J114" s="38"/>
      <c r="K114" s="38"/>
      <c r="L114" s="42"/>
      <c r="M114" s="42"/>
      <c r="N114" s="34">
        <f t="shared" si="15"/>
        <v>0</v>
      </c>
    </row>
    <row r="115" spans="1:19" ht="27.2" hidden="1" customHeight="1" x14ac:dyDescent="0.2">
      <c r="A115" s="195"/>
      <c r="B115" s="198"/>
      <c r="C115" s="70"/>
      <c r="D115" s="13" t="s">
        <v>80</v>
      </c>
      <c r="E115" s="34">
        <f t="shared" si="16"/>
        <v>0</v>
      </c>
      <c r="F115" s="11"/>
      <c r="G115" s="11"/>
      <c r="H115" s="11"/>
      <c r="I115" s="11"/>
      <c r="J115" s="38"/>
      <c r="K115" s="38"/>
      <c r="L115" s="42"/>
      <c r="M115" s="42"/>
      <c r="N115" s="34">
        <f t="shared" si="15"/>
        <v>0</v>
      </c>
    </row>
    <row r="116" spans="1:19" ht="27.2" hidden="1" customHeight="1" x14ac:dyDescent="0.2">
      <c r="A116" s="195"/>
      <c r="B116" s="198"/>
      <c r="C116" s="70"/>
      <c r="D116" s="13" t="s">
        <v>81</v>
      </c>
      <c r="E116" s="34">
        <f t="shared" si="16"/>
        <v>0</v>
      </c>
      <c r="F116" s="10"/>
      <c r="G116" s="10"/>
      <c r="H116" s="10"/>
      <c r="I116" s="10"/>
      <c r="J116" s="39"/>
      <c r="K116" s="39"/>
      <c r="L116" s="43"/>
      <c r="M116" s="43"/>
      <c r="N116" s="34">
        <f t="shared" si="15"/>
        <v>0</v>
      </c>
    </row>
    <row r="117" spans="1:19" ht="27.2" hidden="1" customHeight="1" x14ac:dyDescent="0.2">
      <c r="A117" s="196"/>
      <c r="B117" s="199"/>
      <c r="C117" s="70"/>
      <c r="D117" s="13" t="s">
        <v>82</v>
      </c>
      <c r="E117" s="34">
        <f t="shared" si="16"/>
        <v>0</v>
      </c>
      <c r="F117" s="11"/>
      <c r="G117" s="11"/>
      <c r="H117" s="11"/>
      <c r="I117" s="11"/>
      <c r="J117" s="38"/>
      <c r="K117" s="38"/>
      <c r="L117" s="42"/>
      <c r="M117" s="42"/>
      <c r="N117" s="34">
        <f t="shared" si="15"/>
        <v>0</v>
      </c>
    </row>
    <row r="118" spans="1:19" s="1" customFormat="1" ht="15" hidden="1" x14ac:dyDescent="0.2">
      <c r="A118" s="12"/>
      <c r="B118" s="9" t="s">
        <v>25</v>
      </c>
      <c r="C118" s="69"/>
      <c r="D118" s="15"/>
      <c r="E118" s="34"/>
      <c r="F118" s="11"/>
      <c r="G118" s="11"/>
      <c r="H118" s="11"/>
      <c r="I118" s="11"/>
      <c r="J118" s="38"/>
      <c r="K118" s="38"/>
      <c r="L118" s="42"/>
      <c r="M118" s="42"/>
      <c r="N118" s="34">
        <f t="shared" si="15"/>
        <v>0</v>
      </c>
      <c r="O118" s="2"/>
      <c r="P118" s="2"/>
      <c r="Q118" s="2"/>
      <c r="R118" s="2"/>
      <c r="S118" s="2"/>
    </row>
    <row r="119" spans="1:19" ht="64.5" customHeight="1" x14ac:dyDescent="0.2">
      <c r="B119" s="200" t="s">
        <v>151</v>
      </c>
      <c r="C119" s="110" t="s">
        <v>108</v>
      </c>
      <c r="D119" s="45"/>
      <c r="E119" s="56"/>
      <c r="F119" s="61">
        <f t="shared" ref="F119:M119" si="18">F123+F129+F138+F144</f>
        <v>430.3</v>
      </c>
      <c r="G119" s="61">
        <f t="shared" si="18"/>
        <v>351.5</v>
      </c>
      <c r="H119" s="61">
        <f t="shared" si="18"/>
        <v>351.5</v>
      </c>
      <c r="I119" s="61">
        <f t="shared" si="18"/>
        <v>360.96999999999997</v>
      </c>
      <c r="J119" s="61">
        <f t="shared" si="18"/>
        <v>585.41</v>
      </c>
      <c r="K119" s="63">
        <f t="shared" si="18"/>
        <v>389</v>
      </c>
      <c r="L119" s="61">
        <f t="shared" si="18"/>
        <v>450</v>
      </c>
      <c r="M119" s="61">
        <f t="shared" si="18"/>
        <v>400</v>
      </c>
      <c r="N119" s="34">
        <f t="shared" si="15"/>
        <v>3318.68</v>
      </c>
    </row>
    <row r="120" spans="1:19" ht="76.5" customHeight="1" x14ac:dyDescent="0.2">
      <c r="B120" s="201"/>
      <c r="C120" s="110" t="s">
        <v>109</v>
      </c>
      <c r="D120" s="45"/>
      <c r="E120" s="56"/>
      <c r="F120" s="61">
        <f>SUM(F119)</f>
        <v>430.3</v>
      </c>
      <c r="G120" s="61">
        <f t="shared" ref="G120:M122" si="19">SUM(G119)</f>
        <v>351.5</v>
      </c>
      <c r="H120" s="61">
        <f t="shared" si="19"/>
        <v>351.5</v>
      </c>
      <c r="I120" s="61">
        <f t="shared" si="19"/>
        <v>360.96999999999997</v>
      </c>
      <c r="J120" s="61">
        <f t="shared" si="19"/>
        <v>585.41</v>
      </c>
      <c r="K120" s="63">
        <f t="shared" si="19"/>
        <v>389</v>
      </c>
      <c r="L120" s="61">
        <f t="shared" si="19"/>
        <v>450</v>
      </c>
      <c r="M120" s="61">
        <f t="shared" si="19"/>
        <v>400</v>
      </c>
      <c r="N120" s="34">
        <f t="shared" si="15"/>
        <v>3318.68</v>
      </c>
    </row>
    <row r="121" spans="1:19" ht="79.5" customHeight="1" x14ac:dyDescent="0.2">
      <c r="B121" s="201"/>
      <c r="C121" s="110" t="s">
        <v>110</v>
      </c>
      <c r="D121" s="45"/>
      <c r="E121" s="56"/>
      <c r="F121" s="61">
        <f>SUM(F120)</f>
        <v>430.3</v>
      </c>
      <c r="G121" s="61">
        <f t="shared" si="19"/>
        <v>351.5</v>
      </c>
      <c r="H121" s="61">
        <f t="shared" si="19"/>
        <v>351.5</v>
      </c>
      <c r="I121" s="61">
        <f t="shared" si="19"/>
        <v>360.96999999999997</v>
      </c>
      <c r="J121" s="61">
        <f t="shared" si="19"/>
        <v>585.41</v>
      </c>
      <c r="K121" s="63">
        <f t="shared" si="19"/>
        <v>389</v>
      </c>
      <c r="L121" s="61">
        <f t="shared" si="19"/>
        <v>450</v>
      </c>
      <c r="M121" s="61">
        <f t="shared" si="19"/>
        <v>400</v>
      </c>
      <c r="N121" s="34">
        <f t="shared" si="15"/>
        <v>3318.68</v>
      </c>
    </row>
    <row r="122" spans="1:19" ht="89.25" customHeight="1" x14ac:dyDescent="0.2">
      <c r="B122" s="202"/>
      <c r="C122" s="110" t="s">
        <v>116</v>
      </c>
      <c r="D122" s="45"/>
      <c r="E122" s="56"/>
      <c r="F122" s="61">
        <f>SUM(F121)</f>
        <v>430.3</v>
      </c>
      <c r="G122" s="61">
        <f t="shared" si="19"/>
        <v>351.5</v>
      </c>
      <c r="H122" s="61">
        <f t="shared" si="19"/>
        <v>351.5</v>
      </c>
      <c r="I122" s="61">
        <f t="shared" si="19"/>
        <v>360.96999999999997</v>
      </c>
      <c r="J122" s="61">
        <f t="shared" si="19"/>
        <v>585.41</v>
      </c>
      <c r="K122" s="63">
        <f t="shared" si="19"/>
        <v>389</v>
      </c>
      <c r="L122" s="61">
        <f t="shared" si="19"/>
        <v>450</v>
      </c>
      <c r="M122" s="61">
        <f t="shared" si="19"/>
        <v>400</v>
      </c>
      <c r="N122" s="34">
        <f t="shared" si="15"/>
        <v>3318.68</v>
      </c>
    </row>
    <row r="123" spans="1:19" ht="62.25" customHeight="1" x14ac:dyDescent="0.2">
      <c r="B123" s="200" t="s">
        <v>150</v>
      </c>
      <c r="C123" s="110" t="s">
        <v>108</v>
      </c>
      <c r="D123" s="45"/>
      <c r="E123" s="56"/>
      <c r="F123" s="61">
        <f>SUM(F127,F128)</f>
        <v>284</v>
      </c>
      <c r="G123" s="61">
        <f t="shared" ref="G123:M123" si="20">SUM(G127,G128)</f>
        <v>281.5</v>
      </c>
      <c r="H123" s="61">
        <f t="shared" si="20"/>
        <v>281.5</v>
      </c>
      <c r="I123" s="61">
        <f t="shared" si="20"/>
        <v>290.07</v>
      </c>
      <c r="J123" s="61">
        <f t="shared" si="20"/>
        <v>400</v>
      </c>
      <c r="K123" s="63">
        <f t="shared" si="20"/>
        <v>258.3</v>
      </c>
      <c r="L123" s="61">
        <f t="shared" si="20"/>
        <v>308.99</v>
      </c>
      <c r="M123" s="61">
        <f t="shared" si="20"/>
        <v>259.33</v>
      </c>
      <c r="N123" s="34">
        <f t="shared" si="15"/>
        <v>2363.6899999999996</v>
      </c>
    </row>
    <row r="124" spans="1:19" ht="78" customHeight="1" x14ac:dyDescent="0.2">
      <c r="B124" s="201"/>
      <c r="C124" s="110" t="s">
        <v>109</v>
      </c>
      <c r="D124" s="45"/>
      <c r="E124" s="56"/>
      <c r="F124" s="61">
        <f>SUM(F123)</f>
        <v>284</v>
      </c>
      <c r="G124" s="61">
        <f t="shared" ref="G124:M126" si="21">SUM(G123)</f>
        <v>281.5</v>
      </c>
      <c r="H124" s="61">
        <f t="shared" si="21"/>
        <v>281.5</v>
      </c>
      <c r="I124" s="61">
        <f t="shared" si="21"/>
        <v>290.07</v>
      </c>
      <c r="J124" s="61">
        <f t="shared" si="21"/>
        <v>400</v>
      </c>
      <c r="K124" s="63">
        <f t="shared" si="21"/>
        <v>258.3</v>
      </c>
      <c r="L124" s="61">
        <f t="shared" si="21"/>
        <v>308.99</v>
      </c>
      <c r="M124" s="61">
        <f t="shared" si="21"/>
        <v>259.33</v>
      </c>
      <c r="N124" s="34">
        <f t="shared" si="15"/>
        <v>2363.6899999999996</v>
      </c>
    </row>
    <row r="125" spans="1:19" ht="81" customHeight="1" x14ac:dyDescent="0.2">
      <c r="B125" s="201"/>
      <c r="C125" s="110" t="s">
        <v>113</v>
      </c>
      <c r="D125" s="45"/>
      <c r="E125" s="56"/>
      <c r="F125" s="61">
        <f>SUM(F124)</f>
        <v>284</v>
      </c>
      <c r="G125" s="61">
        <f t="shared" si="21"/>
        <v>281.5</v>
      </c>
      <c r="H125" s="61">
        <f t="shared" si="21"/>
        <v>281.5</v>
      </c>
      <c r="I125" s="61">
        <f t="shared" si="21"/>
        <v>290.07</v>
      </c>
      <c r="J125" s="61">
        <f t="shared" si="21"/>
        <v>400</v>
      </c>
      <c r="K125" s="63">
        <f t="shared" si="21"/>
        <v>258.3</v>
      </c>
      <c r="L125" s="61">
        <f t="shared" si="21"/>
        <v>308.99</v>
      </c>
      <c r="M125" s="61">
        <f t="shared" si="21"/>
        <v>259.33</v>
      </c>
      <c r="N125" s="34">
        <f t="shared" si="15"/>
        <v>2363.6899999999996</v>
      </c>
    </row>
    <row r="126" spans="1:19" ht="90.75" customHeight="1" x14ac:dyDescent="0.2">
      <c r="B126" s="202"/>
      <c r="C126" s="110" t="s">
        <v>117</v>
      </c>
      <c r="D126" s="45"/>
      <c r="E126" s="56"/>
      <c r="F126" s="61">
        <f>SUM(F125)</f>
        <v>284</v>
      </c>
      <c r="G126" s="61">
        <f t="shared" si="21"/>
        <v>281.5</v>
      </c>
      <c r="H126" s="61">
        <f t="shared" si="21"/>
        <v>281.5</v>
      </c>
      <c r="I126" s="61">
        <f t="shared" si="21"/>
        <v>290.07</v>
      </c>
      <c r="J126" s="61">
        <f t="shared" si="21"/>
        <v>400</v>
      </c>
      <c r="K126" s="63">
        <f t="shared" si="21"/>
        <v>258.3</v>
      </c>
      <c r="L126" s="61">
        <f t="shared" si="21"/>
        <v>308.99</v>
      </c>
      <c r="M126" s="61">
        <f t="shared" si="21"/>
        <v>259.33</v>
      </c>
      <c r="N126" s="34">
        <f t="shared" si="15"/>
        <v>2363.6899999999996</v>
      </c>
    </row>
    <row r="127" spans="1:19" ht="42.75" customHeight="1" x14ac:dyDescent="0.2">
      <c r="B127" s="60" t="s">
        <v>97</v>
      </c>
      <c r="C127" s="110"/>
      <c r="D127" s="45"/>
      <c r="E127" s="56"/>
      <c r="F127" s="58">
        <v>219</v>
      </c>
      <c r="G127" s="58">
        <v>250</v>
      </c>
      <c r="H127" s="58">
        <v>250</v>
      </c>
      <c r="I127" s="58">
        <v>180</v>
      </c>
      <c r="J127" s="59">
        <v>400</v>
      </c>
      <c r="K127" s="59">
        <v>258.3</v>
      </c>
      <c r="L127" s="58">
        <v>308.99</v>
      </c>
      <c r="M127" s="58">
        <v>259.33</v>
      </c>
      <c r="N127" s="34">
        <f t="shared" si="15"/>
        <v>2125.62</v>
      </c>
    </row>
    <row r="128" spans="1:19" ht="15" x14ac:dyDescent="0.2">
      <c r="B128" s="60" t="s">
        <v>98</v>
      </c>
      <c r="C128" s="71"/>
      <c r="D128" s="45"/>
      <c r="E128" s="56"/>
      <c r="F128" s="58">
        <v>65</v>
      </c>
      <c r="G128" s="58">
        <v>31.5</v>
      </c>
      <c r="H128" s="58">
        <v>31.5</v>
      </c>
      <c r="I128" s="58">
        <v>110.07</v>
      </c>
      <c r="J128" s="59">
        <v>0</v>
      </c>
      <c r="K128" s="59">
        <v>0</v>
      </c>
      <c r="L128" s="58">
        <v>0</v>
      </c>
      <c r="M128" s="58">
        <v>0</v>
      </c>
      <c r="N128" s="34">
        <f t="shared" si="15"/>
        <v>238.07</v>
      </c>
    </row>
    <row r="129" spans="2:14" ht="90" customHeight="1" x14ac:dyDescent="0.2">
      <c r="B129" s="203" t="s">
        <v>152</v>
      </c>
      <c r="C129" s="110" t="s">
        <v>108</v>
      </c>
      <c r="D129" s="45"/>
      <c r="E129" s="56"/>
      <c r="F129" s="61">
        <f>SUM(F133)</f>
        <v>111.3</v>
      </c>
      <c r="G129" s="61">
        <f t="shared" ref="G129:M129" si="22">SUM(G133)</f>
        <v>0</v>
      </c>
      <c r="H129" s="61">
        <f t="shared" si="22"/>
        <v>0</v>
      </c>
      <c r="I129" s="61">
        <f t="shared" si="22"/>
        <v>0</v>
      </c>
      <c r="J129" s="61">
        <f t="shared" si="22"/>
        <v>115</v>
      </c>
      <c r="K129" s="63">
        <f t="shared" si="22"/>
        <v>70</v>
      </c>
      <c r="L129" s="61">
        <f t="shared" si="22"/>
        <v>70</v>
      </c>
      <c r="M129" s="61">
        <f t="shared" si="22"/>
        <v>70</v>
      </c>
      <c r="N129" s="34">
        <f t="shared" si="15"/>
        <v>436.3</v>
      </c>
    </row>
    <row r="130" spans="2:14" ht="79.5" customHeight="1" x14ac:dyDescent="0.2">
      <c r="B130" s="204"/>
      <c r="C130" s="110" t="s">
        <v>109</v>
      </c>
      <c r="D130" s="45"/>
      <c r="E130" s="56"/>
      <c r="F130" s="61">
        <f>SUM(F129)</f>
        <v>111.3</v>
      </c>
      <c r="G130" s="61">
        <f t="shared" ref="G130:M132" si="23">SUM(G129)</f>
        <v>0</v>
      </c>
      <c r="H130" s="61">
        <f t="shared" si="23"/>
        <v>0</v>
      </c>
      <c r="I130" s="61">
        <f t="shared" si="23"/>
        <v>0</v>
      </c>
      <c r="J130" s="61">
        <f t="shared" si="23"/>
        <v>115</v>
      </c>
      <c r="K130" s="63">
        <f t="shared" si="23"/>
        <v>70</v>
      </c>
      <c r="L130" s="61">
        <f t="shared" si="23"/>
        <v>70</v>
      </c>
      <c r="M130" s="61">
        <f t="shared" si="23"/>
        <v>70</v>
      </c>
      <c r="N130" s="34">
        <f t="shared" si="15"/>
        <v>436.3</v>
      </c>
    </row>
    <row r="131" spans="2:14" ht="75" customHeight="1" x14ac:dyDescent="0.2">
      <c r="B131" s="204"/>
      <c r="C131" s="110" t="s">
        <v>113</v>
      </c>
      <c r="D131" s="45"/>
      <c r="E131" s="56"/>
      <c r="F131" s="61">
        <f>SUM(F130)</f>
        <v>111.3</v>
      </c>
      <c r="G131" s="61">
        <f t="shared" si="23"/>
        <v>0</v>
      </c>
      <c r="H131" s="61">
        <f t="shared" si="23"/>
        <v>0</v>
      </c>
      <c r="I131" s="61">
        <f t="shared" si="23"/>
        <v>0</v>
      </c>
      <c r="J131" s="61">
        <f t="shared" si="23"/>
        <v>115</v>
      </c>
      <c r="K131" s="63">
        <f t="shared" si="23"/>
        <v>70</v>
      </c>
      <c r="L131" s="61">
        <f t="shared" si="23"/>
        <v>70</v>
      </c>
      <c r="M131" s="61">
        <f t="shared" si="23"/>
        <v>70</v>
      </c>
      <c r="N131" s="34">
        <f t="shared" si="15"/>
        <v>436.3</v>
      </c>
    </row>
    <row r="132" spans="2:14" ht="84.75" customHeight="1" x14ac:dyDescent="0.2">
      <c r="B132" s="205"/>
      <c r="C132" s="110" t="s">
        <v>118</v>
      </c>
      <c r="D132" s="45"/>
      <c r="E132" s="56"/>
      <c r="F132" s="61">
        <f>SUM(F131)</f>
        <v>111.3</v>
      </c>
      <c r="G132" s="61">
        <f t="shared" si="23"/>
        <v>0</v>
      </c>
      <c r="H132" s="61">
        <f t="shared" si="23"/>
        <v>0</v>
      </c>
      <c r="I132" s="61">
        <f t="shared" si="23"/>
        <v>0</v>
      </c>
      <c r="J132" s="61">
        <f t="shared" si="23"/>
        <v>115</v>
      </c>
      <c r="K132" s="63">
        <f t="shared" si="23"/>
        <v>70</v>
      </c>
      <c r="L132" s="61">
        <f t="shared" si="23"/>
        <v>70</v>
      </c>
      <c r="M132" s="61">
        <f t="shared" si="23"/>
        <v>70</v>
      </c>
      <c r="N132" s="34">
        <f t="shared" si="15"/>
        <v>436.3</v>
      </c>
    </row>
    <row r="133" spans="2:14" ht="25.5" x14ac:dyDescent="0.2">
      <c r="B133" s="60" t="s">
        <v>100</v>
      </c>
      <c r="C133" s="71"/>
      <c r="D133" s="45"/>
      <c r="E133" s="56"/>
      <c r="F133" s="58">
        <f>SUM(F134:F137)</f>
        <v>111.3</v>
      </c>
      <c r="G133" s="58">
        <f t="shared" ref="G133:M133" si="24">SUM(G134:G137)</f>
        <v>0</v>
      </c>
      <c r="H133" s="58">
        <f t="shared" si="24"/>
        <v>0</v>
      </c>
      <c r="I133" s="58">
        <f t="shared" si="24"/>
        <v>0</v>
      </c>
      <c r="J133" s="58">
        <f t="shared" si="24"/>
        <v>115</v>
      </c>
      <c r="K133" s="59">
        <f t="shared" si="24"/>
        <v>70</v>
      </c>
      <c r="L133" s="58">
        <f t="shared" si="24"/>
        <v>70</v>
      </c>
      <c r="M133" s="58">
        <f t="shared" si="24"/>
        <v>70</v>
      </c>
      <c r="N133" s="34">
        <f t="shared" si="15"/>
        <v>436.3</v>
      </c>
    </row>
    <row r="134" spans="2:14" ht="25.5" x14ac:dyDescent="0.2">
      <c r="B134" s="45" t="s">
        <v>119</v>
      </c>
      <c r="C134" s="71"/>
      <c r="D134" s="45"/>
      <c r="E134" s="56"/>
      <c r="F134" s="58">
        <v>0</v>
      </c>
      <c r="G134" s="58">
        <v>0</v>
      </c>
      <c r="H134" s="58">
        <v>0</v>
      </c>
      <c r="I134" s="58">
        <v>0</v>
      </c>
      <c r="J134" s="59">
        <v>96.45</v>
      </c>
      <c r="K134" s="59">
        <v>70</v>
      </c>
      <c r="L134" s="58">
        <v>70</v>
      </c>
      <c r="M134" s="58">
        <v>70</v>
      </c>
      <c r="N134" s="34">
        <f t="shared" si="15"/>
        <v>306.45</v>
      </c>
    </row>
    <row r="135" spans="2:14" ht="38.25" x14ac:dyDescent="0.2">
      <c r="B135" s="45" t="s">
        <v>120</v>
      </c>
      <c r="C135" s="71"/>
      <c r="D135" s="45"/>
      <c r="E135" s="56"/>
      <c r="F135" s="58">
        <v>0</v>
      </c>
      <c r="G135" s="58">
        <v>0</v>
      </c>
      <c r="H135" s="58">
        <v>0</v>
      </c>
      <c r="I135" s="58">
        <v>0</v>
      </c>
      <c r="J135" s="59">
        <v>18.55</v>
      </c>
      <c r="K135" s="59">
        <v>0</v>
      </c>
      <c r="L135" s="58">
        <v>0</v>
      </c>
      <c r="M135" s="58">
        <v>0</v>
      </c>
      <c r="N135" s="34">
        <f t="shared" si="15"/>
        <v>18.55</v>
      </c>
    </row>
    <row r="136" spans="2:14" ht="38.25" x14ac:dyDescent="0.2">
      <c r="B136" s="45" t="s">
        <v>121</v>
      </c>
      <c r="C136" s="71"/>
      <c r="D136" s="45"/>
      <c r="E136" s="56"/>
      <c r="F136" s="58">
        <v>99.3</v>
      </c>
      <c r="G136" s="58">
        <v>0</v>
      </c>
      <c r="H136" s="58">
        <v>0</v>
      </c>
      <c r="I136" s="58">
        <v>0</v>
      </c>
      <c r="J136" s="59">
        <v>0</v>
      </c>
      <c r="K136" s="59">
        <v>0</v>
      </c>
      <c r="L136" s="58">
        <v>0</v>
      </c>
      <c r="M136" s="58">
        <v>0</v>
      </c>
      <c r="N136" s="34">
        <f t="shared" si="15"/>
        <v>99.3</v>
      </c>
    </row>
    <row r="137" spans="2:14" ht="15" x14ac:dyDescent="0.2">
      <c r="B137" s="45" t="s">
        <v>122</v>
      </c>
      <c r="C137" s="71"/>
      <c r="D137" s="45"/>
      <c r="E137" s="56"/>
      <c r="F137" s="58">
        <v>12</v>
      </c>
      <c r="G137" s="58">
        <v>0</v>
      </c>
      <c r="H137" s="58">
        <v>0</v>
      </c>
      <c r="I137" s="58">
        <v>0</v>
      </c>
      <c r="J137" s="59">
        <v>0</v>
      </c>
      <c r="K137" s="59">
        <v>0</v>
      </c>
      <c r="L137" s="58">
        <v>0</v>
      </c>
      <c r="M137" s="58">
        <v>0</v>
      </c>
      <c r="N137" s="34">
        <f t="shared" si="15"/>
        <v>12</v>
      </c>
    </row>
    <row r="138" spans="2:14" ht="63" customHeight="1" x14ac:dyDescent="0.2">
      <c r="B138" s="203" t="s">
        <v>153</v>
      </c>
      <c r="C138" s="110" t="s">
        <v>108</v>
      </c>
      <c r="D138" s="45"/>
      <c r="E138" s="56"/>
      <c r="F138" s="61">
        <f>SUM(F142)</f>
        <v>35</v>
      </c>
      <c r="G138" s="61">
        <f t="shared" ref="G138:M138" si="25">SUM(G142)</f>
        <v>70</v>
      </c>
      <c r="H138" s="61">
        <f t="shared" si="25"/>
        <v>70</v>
      </c>
      <c r="I138" s="61">
        <f t="shared" si="25"/>
        <v>70</v>
      </c>
      <c r="J138" s="61">
        <f t="shared" si="25"/>
        <v>70</v>
      </c>
      <c r="K138" s="63">
        <f t="shared" si="25"/>
        <v>60</v>
      </c>
      <c r="L138" s="61">
        <f t="shared" si="25"/>
        <v>70</v>
      </c>
      <c r="M138" s="61">
        <f t="shared" si="25"/>
        <v>70</v>
      </c>
      <c r="N138" s="34">
        <f t="shared" si="15"/>
        <v>515</v>
      </c>
    </row>
    <row r="139" spans="2:14" ht="72" x14ac:dyDescent="0.2">
      <c r="B139" s="204"/>
      <c r="C139" s="110" t="s">
        <v>109</v>
      </c>
      <c r="D139" s="45"/>
      <c r="E139" s="56"/>
      <c r="F139" s="61">
        <f>SUM(F138)</f>
        <v>35</v>
      </c>
      <c r="G139" s="61">
        <f t="shared" ref="G139:M141" si="26">SUM(G138)</f>
        <v>70</v>
      </c>
      <c r="H139" s="61">
        <f t="shared" si="26"/>
        <v>70</v>
      </c>
      <c r="I139" s="61">
        <f t="shared" si="26"/>
        <v>70</v>
      </c>
      <c r="J139" s="61">
        <f t="shared" si="26"/>
        <v>70</v>
      </c>
      <c r="K139" s="63">
        <f t="shared" si="26"/>
        <v>60</v>
      </c>
      <c r="L139" s="61">
        <f t="shared" si="26"/>
        <v>70</v>
      </c>
      <c r="M139" s="61">
        <f t="shared" si="26"/>
        <v>70</v>
      </c>
      <c r="N139" s="34">
        <f t="shared" ref="N139:N151" si="27">SUM(F139:M139)</f>
        <v>515</v>
      </c>
    </row>
    <row r="140" spans="2:14" ht="72" x14ac:dyDescent="0.2">
      <c r="B140" s="204"/>
      <c r="C140" s="110" t="s">
        <v>113</v>
      </c>
      <c r="D140" s="45"/>
      <c r="E140" s="56"/>
      <c r="F140" s="61">
        <f>SUM(F139)</f>
        <v>35</v>
      </c>
      <c r="G140" s="61">
        <f t="shared" si="26"/>
        <v>70</v>
      </c>
      <c r="H140" s="61">
        <f t="shared" si="26"/>
        <v>70</v>
      </c>
      <c r="I140" s="61">
        <f t="shared" si="26"/>
        <v>70</v>
      </c>
      <c r="J140" s="61">
        <f t="shared" si="26"/>
        <v>70</v>
      </c>
      <c r="K140" s="63">
        <f t="shared" si="26"/>
        <v>60</v>
      </c>
      <c r="L140" s="61">
        <f t="shared" si="26"/>
        <v>70</v>
      </c>
      <c r="M140" s="61">
        <f t="shared" si="26"/>
        <v>70</v>
      </c>
      <c r="N140" s="34">
        <f t="shared" si="27"/>
        <v>515</v>
      </c>
    </row>
    <row r="141" spans="2:14" ht="90" customHeight="1" x14ac:dyDescent="0.2">
      <c r="B141" s="205"/>
      <c r="C141" s="110" t="s">
        <v>114</v>
      </c>
      <c r="D141" s="45"/>
      <c r="E141" s="56"/>
      <c r="F141" s="61">
        <f>SUM(F140)</f>
        <v>35</v>
      </c>
      <c r="G141" s="61">
        <f t="shared" si="26"/>
        <v>70</v>
      </c>
      <c r="H141" s="61">
        <f t="shared" si="26"/>
        <v>70</v>
      </c>
      <c r="I141" s="61">
        <f t="shared" si="26"/>
        <v>70</v>
      </c>
      <c r="J141" s="61">
        <f t="shared" si="26"/>
        <v>70</v>
      </c>
      <c r="K141" s="63">
        <f t="shared" si="26"/>
        <v>60</v>
      </c>
      <c r="L141" s="61">
        <f t="shared" si="26"/>
        <v>70</v>
      </c>
      <c r="M141" s="61">
        <f t="shared" si="26"/>
        <v>70</v>
      </c>
      <c r="N141" s="34">
        <f t="shared" si="27"/>
        <v>515</v>
      </c>
    </row>
    <row r="142" spans="2:14" ht="25.5" x14ac:dyDescent="0.2">
      <c r="B142" s="60" t="s">
        <v>102</v>
      </c>
      <c r="C142" s="71"/>
      <c r="D142" s="45"/>
      <c r="E142" s="56"/>
      <c r="F142" s="58">
        <f>SUM(F143)</f>
        <v>35</v>
      </c>
      <c r="G142" s="58">
        <f t="shared" ref="G142:M142" si="28">SUM(G143)</f>
        <v>70</v>
      </c>
      <c r="H142" s="58">
        <f t="shared" si="28"/>
        <v>70</v>
      </c>
      <c r="I142" s="58">
        <f t="shared" si="28"/>
        <v>70</v>
      </c>
      <c r="J142" s="58">
        <f t="shared" si="28"/>
        <v>70</v>
      </c>
      <c r="K142" s="59">
        <f t="shared" si="28"/>
        <v>60</v>
      </c>
      <c r="L142" s="58">
        <f t="shared" si="28"/>
        <v>70</v>
      </c>
      <c r="M142" s="58">
        <f t="shared" si="28"/>
        <v>70</v>
      </c>
      <c r="N142" s="34">
        <f t="shared" si="27"/>
        <v>515</v>
      </c>
    </row>
    <row r="143" spans="2:14" ht="27" customHeight="1" x14ac:dyDescent="0.2">
      <c r="B143" s="45" t="s">
        <v>103</v>
      </c>
      <c r="C143" s="71"/>
      <c r="D143" s="45"/>
      <c r="E143" s="56"/>
      <c r="F143" s="58">
        <v>35</v>
      </c>
      <c r="G143" s="58">
        <v>70</v>
      </c>
      <c r="H143" s="58">
        <v>70</v>
      </c>
      <c r="I143" s="58">
        <v>70</v>
      </c>
      <c r="J143" s="59">
        <v>70</v>
      </c>
      <c r="K143" s="59">
        <v>60</v>
      </c>
      <c r="L143" s="58">
        <v>70</v>
      </c>
      <c r="M143" s="58">
        <v>70</v>
      </c>
      <c r="N143" s="34">
        <f t="shared" si="27"/>
        <v>515</v>
      </c>
    </row>
    <row r="144" spans="2:14" ht="61.5" customHeight="1" x14ac:dyDescent="0.2">
      <c r="B144" s="203" t="s">
        <v>154</v>
      </c>
      <c r="C144" s="110" t="s">
        <v>108</v>
      </c>
      <c r="D144" s="45"/>
      <c r="E144" s="56"/>
      <c r="F144" s="61">
        <f>F148</f>
        <v>0</v>
      </c>
      <c r="G144" s="61">
        <f t="shared" ref="G144:M144" si="29">G148</f>
        <v>0</v>
      </c>
      <c r="H144" s="61">
        <f t="shared" si="29"/>
        <v>0</v>
      </c>
      <c r="I144" s="61">
        <f t="shared" si="29"/>
        <v>0.9</v>
      </c>
      <c r="J144" s="61">
        <f t="shared" si="29"/>
        <v>0.41</v>
      </c>
      <c r="K144" s="63">
        <f t="shared" si="29"/>
        <v>0.7</v>
      </c>
      <c r="L144" s="61">
        <f t="shared" si="29"/>
        <v>1.01</v>
      </c>
      <c r="M144" s="61">
        <f t="shared" si="29"/>
        <v>0.67</v>
      </c>
      <c r="N144" s="34">
        <f t="shared" si="27"/>
        <v>3.6899999999999995</v>
      </c>
    </row>
    <row r="145" spans="2:14" ht="77.25" customHeight="1" x14ac:dyDescent="0.2">
      <c r="B145" s="204"/>
      <c r="C145" s="110" t="s">
        <v>109</v>
      </c>
      <c r="D145" s="45"/>
      <c r="E145" s="56"/>
      <c r="F145" s="61">
        <f>SUM(F144)</f>
        <v>0</v>
      </c>
      <c r="G145" s="61">
        <f t="shared" ref="G145:M147" si="30">SUM(G144)</f>
        <v>0</v>
      </c>
      <c r="H145" s="61">
        <f t="shared" si="30"/>
        <v>0</v>
      </c>
      <c r="I145" s="61">
        <f t="shared" si="30"/>
        <v>0.9</v>
      </c>
      <c r="J145" s="61">
        <f t="shared" si="30"/>
        <v>0.41</v>
      </c>
      <c r="K145" s="63">
        <f t="shared" si="30"/>
        <v>0.7</v>
      </c>
      <c r="L145" s="61">
        <f t="shared" si="30"/>
        <v>1.01</v>
      </c>
      <c r="M145" s="61">
        <f t="shared" si="30"/>
        <v>0.67</v>
      </c>
      <c r="N145" s="34">
        <f t="shared" si="27"/>
        <v>3.6899999999999995</v>
      </c>
    </row>
    <row r="146" spans="2:14" ht="72" x14ac:dyDescent="0.2">
      <c r="B146" s="205"/>
      <c r="C146" s="110" t="s">
        <v>113</v>
      </c>
      <c r="D146" s="45"/>
      <c r="E146" s="56"/>
      <c r="F146" s="61">
        <f>SUM(F145)</f>
        <v>0</v>
      </c>
      <c r="G146" s="61">
        <f t="shared" si="30"/>
        <v>0</v>
      </c>
      <c r="H146" s="61">
        <f t="shared" si="30"/>
        <v>0</v>
      </c>
      <c r="I146" s="61">
        <f t="shared" si="30"/>
        <v>0.9</v>
      </c>
      <c r="J146" s="61">
        <f t="shared" si="30"/>
        <v>0.41</v>
      </c>
      <c r="K146" s="63">
        <f t="shared" si="30"/>
        <v>0.7</v>
      </c>
      <c r="L146" s="61">
        <f t="shared" si="30"/>
        <v>1.01</v>
      </c>
      <c r="M146" s="61">
        <f t="shared" si="30"/>
        <v>0.67</v>
      </c>
      <c r="N146" s="34">
        <f t="shared" si="27"/>
        <v>3.6899999999999995</v>
      </c>
    </row>
    <row r="147" spans="2:14" ht="90.75" customHeight="1" x14ac:dyDescent="0.2">
      <c r="B147" s="108"/>
      <c r="C147" s="110" t="s">
        <v>117</v>
      </c>
      <c r="D147" s="45"/>
      <c r="E147" s="56"/>
      <c r="F147" s="61">
        <f>SUM(F146)</f>
        <v>0</v>
      </c>
      <c r="G147" s="61">
        <f t="shared" si="30"/>
        <v>0</v>
      </c>
      <c r="H147" s="61">
        <f t="shared" si="30"/>
        <v>0</v>
      </c>
      <c r="I147" s="61">
        <f t="shared" si="30"/>
        <v>0.9</v>
      </c>
      <c r="J147" s="61">
        <f t="shared" si="30"/>
        <v>0.41</v>
      </c>
      <c r="K147" s="63">
        <f t="shared" si="30"/>
        <v>0.7</v>
      </c>
      <c r="L147" s="61">
        <f t="shared" si="30"/>
        <v>1.01</v>
      </c>
      <c r="M147" s="61">
        <f t="shared" si="30"/>
        <v>0.67</v>
      </c>
      <c r="N147" s="34">
        <f t="shared" si="27"/>
        <v>3.6899999999999995</v>
      </c>
    </row>
    <row r="148" spans="2:14" ht="25.5" x14ac:dyDescent="0.2">
      <c r="B148" s="60" t="s">
        <v>105</v>
      </c>
      <c r="C148" s="71"/>
      <c r="D148" s="45"/>
      <c r="E148" s="45"/>
      <c r="F148" s="58">
        <f>SUM(F149)</f>
        <v>0</v>
      </c>
      <c r="G148" s="58">
        <f t="shared" ref="G148:M148" si="31">SUM(G149)</f>
        <v>0</v>
      </c>
      <c r="H148" s="58">
        <f t="shared" si="31"/>
        <v>0</v>
      </c>
      <c r="I148" s="58">
        <f t="shared" si="31"/>
        <v>0.9</v>
      </c>
      <c r="J148" s="58">
        <f t="shared" si="31"/>
        <v>0.41</v>
      </c>
      <c r="K148" s="59">
        <f t="shared" si="31"/>
        <v>0.7</v>
      </c>
      <c r="L148" s="58">
        <f t="shared" si="31"/>
        <v>1.01</v>
      </c>
      <c r="M148" s="58">
        <f t="shared" si="31"/>
        <v>0.67</v>
      </c>
      <c r="N148" s="34">
        <f t="shared" si="27"/>
        <v>3.6899999999999995</v>
      </c>
    </row>
    <row r="149" spans="2:14" ht="15" x14ac:dyDescent="0.2">
      <c r="B149" s="45" t="s">
        <v>106</v>
      </c>
      <c r="C149" s="71"/>
      <c r="D149" s="45"/>
      <c r="E149" s="45"/>
      <c r="F149" s="58">
        <v>0</v>
      </c>
      <c r="G149" s="58">
        <v>0</v>
      </c>
      <c r="H149" s="58">
        <v>0</v>
      </c>
      <c r="I149" s="58">
        <v>0.9</v>
      </c>
      <c r="J149" s="59">
        <v>0.41</v>
      </c>
      <c r="K149" s="59">
        <v>0.7</v>
      </c>
      <c r="L149" s="58">
        <v>1.01</v>
      </c>
      <c r="M149" s="58">
        <v>0.67</v>
      </c>
      <c r="N149" s="34">
        <f t="shared" si="27"/>
        <v>3.6899999999999995</v>
      </c>
    </row>
    <row r="150" spans="2:14" s="62" customFormat="1" hidden="1" x14ac:dyDescent="0.2">
      <c r="B150" s="46" t="s">
        <v>25</v>
      </c>
      <c r="C150" s="72"/>
      <c r="D150" s="46"/>
      <c r="E150" s="46"/>
      <c r="F150" s="61"/>
      <c r="G150" s="61"/>
      <c r="H150" s="61"/>
      <c r="I150" s="61"/>
      <c r="J150" s="63"/>
      <c r="K150" s="63"/>
      <c r="L150" s="61"/>
      <c r="M150" s="61"/>
      <c r="N150" s="55">
        <f t="shared" si="27"/>
        <v>0</v>
      </c>
    </row>
    <row r="151" spans="2:14" s="62" customFormat="1" hidden="1" x14ac:dyDescent="0.2">
      <c r="B151" s="46" t="s">
        <v>107</v>
      </c>
      <c r="C151" s="72"/>
      <c r="D151" s="46"/>
      <c r="E151" s="46"/>
      <c r="F151" s="61"/>
      <c r="G151" s="61"/>
      <c r="H151" s="61"/>
      <c r="I151" s="61"/>
      <c r="J151" s="63"/>
      <c r="K151" s="63"/>
      <c r="L151" s="61"/>
      <c r="M151" s="61"/>
      <c r="N151" s="55">
        <f t="shared" si="27"/>
        <v>0</v>
      </c>
    </row>
    <row r="152" spans="2:14" hidden="1" x14ac:dyDescent="0.2">
      <c r="B152" s="45"/>
      <c r="C152" s="71"/>
      <c r="D152" s="45"/>
      <c r="E152" s="45"/>
      <c r="F152" s="56"/>
      <c r="G152" s="56"/>
      <c r="H152" s="56"/>
      <c r="I152" s="56"/>
      <c r="J152" s="57"/>
      <c r="K152" s="57"/>
      <c r="L152" s="56"/>
      <c r="M152" s="56"/>
    </row>
  </sheetData>
  <mergeCells count="41">
    <mergeCell ref="K3:O3"/>
    <mergeCell ref="B4:O5"/>
    <mergeCell ref="B10:B13"/>
    <mergeCell ref="B14:B16"/>
    <mergeCell ref="A17:A21"/>
    <mergeCell ref="B17:B23"/>
    <mergeCell ref="A24:A30"/>
    <mergeCell ref="B24:B30"/>
    <mergeCell ref="A31:A35"/>
    <mergeCell ref="B31:B35"/>
    <mergeCell ref="A36:A40"/>
    <mergeCell ref="B36:B40"/>
    <mergeCell ref="A41:A45"/>
    <mergeCell ref="B41:B48"/>
    <mergeCell ref="A49:A53"/>
    <mergeCell ref="B49:B53"/>
    <mergeCell ref="A54:A58"/>
    <mergeCell ref="B54:B58"/>
    <mergeCell ref="A59:A63"/>
    <mergeCell ref="B59:B63"/>
    <mergeCell ref="A64:A68"/>
    <mergeCell ref="B64:B68"/>
    <mergeCell ref="A69:A73"/>
    <mergeCell ref="B69:B73"/>
    <mergeCell ref="A74:A78"/>
    <mergeCell ref="B74:B78"/>
    <mergeCell ref="A79:A83"/>
    <mergeCell ref="B79:B83"/>
    <mergeCell ref="A84:A88"/>
    <mergeCell ref="B84:B88"/>
    <mergeCell ref="A89:A93"/>
    <mergeCell ref="B89:B93"/>
    <mergeCell ref="A94:A105"/>
    <mergeCell ref="B94:B105"/>
    <mergeCell ref="A106:A117"/>
    <mergeCell ref="B106:B117"/>
    <mergeCell ref="B119:B122"/>
    <mergeCell ref="B123:B126"/>
    <mergeCell ref="B129:B132"/>
    <mergeCell ref="B138:B141"/>
    <mergeCell ref="B144:B146"/>
  </mergeCells>
  <pageMargins left="0.7" right="0.7" top="0.75" bottom="0.75" header="0.3" footer="0.3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60"/>
  <sheetViews>
    <sheetView zoomScale="178" zoomScaleNormal="178" workbookViewId="0">
      <selection activeCell="J73" sqref="J1:J1048576"/>
    </sheetView>
  </sheetViews>
  <sheetFormatPr defaultRowHeight="12.75" x14ac:dyDescent="0.2"/>
  <cols>
    <col min="1" max="1" width="28.28515625" customWidth="1"/>
    <col min="2" max="2" width="18" customWidth="1"/>
    <col min="3" max="3" width="21.140625" customWidth="1"/>
    <col min="4" max="4" width="12.28515625" hidden="1" customWidth="1"/>
    <col min="10" max="10" width="9.140625" style="161"/>
    <col min="13" max="13" width="15.28515625" customWidth="1"/>
  </cols>
  <sheetData>
    <row r="1" spans="1:13" ht="168" customHeight="1" x14ac:dyDescent="0.2">
      <c r="A1" s="7"/>
      <c r="B1" s="7"/>
      <c r="C1" s="7"/>
      <c r="D1" s="7"/>
      <c r="E1" s="7"/>
      <c r="F1" s="7"/>
      <c r="G1" s="247"/>
      <c r="H1" s="247"/>
      <c r="I1" s="247"/>
      <c r="J1" s="247"/>
      <c r="K1" s="266" t="s">
        <v>158</v>
      </c>
      <c r="L1" s="266"/>
      <c r="M1" s="266"/>
    </row>
    <row r="2" spans="1:13" ht="15.75" x14ac:dyDescent="0.2">
      <c r="A2" s="267" t="s">
        <v>143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</row>
    <row r="3" spans="1:13" ht="45" customHeight="1" x14ac:dyDescent="0.2">
      <c r="A3" s="265" t="s">
        <v>156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38.25" hidden="1" customHeight="1" x14ac:dyDescent="0.2">
      <c r="A4" s="267"/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</row>
    <row r="5" spans="1:13" ht="18.75" hidden="1" x14ac:dyDescent="0.2">
      <c r="A5" s="3"/>
      <c r="B5" s="3"/>
      <c r="C5" s="3"/>
      <c r="D5" s="3"/>
      <c r="E5" s="3"/>
      <c r="F5" s="3"/>
      <c r="G5" s="14"/>
      <c r="H5" s="4"/>
      <c r="I5" s="36"/>
      <c r="J5" s="4"/>
      <c r="K5" s="1"/>
      <c r="L5" s="1"/>
      <c r="M5" s="1"/>
    </row>
    <row r="6" spans="1:13" ht="18.75" x14ac:dyDescent="0.2">
      <c r="A6" s="3"/>
      <c r="B6" s="3"/>
      <c r="C6" s="3"/>
      <c r="D6" s="3"/>
      <c r="E6" s="3"/>
      <c r="F6" s="3"/>
      <c r="G6" s="14"/>
      <c r="H6" s="4"/>
      <c r="I6" s="36"/>
      <c r="J6" s="4"/>
      <c r="K6" s="1" t="s">
        <v>41</v>
      </c>
      <c r="L6" s="1"/>
      <c r="M6" s="1"/>
    </row>
    <row r="7" spans="1:13" ht="72" x14ac:dyDescent="0.2">
      <c r="A7" s="51" t="s">
        <v>124</v>
      </c>
      <c r="B7" s="51" t="s">
        <v>127</v>
      </c>
      <c r="C7" s="51" t="s">
        <v>79</v>
      </c>
      <c r="D7" s="51" t="s">
        <v>78</v>
      </c>
      <c r="E7" s="51">
        <v>2015</v>
      </c>
      <c r="F7" s="51">
        <v>2016</v>
      </c>
      <c r="G7" s="51">
        <v>2017</v>
      </c>
      <c r="H7" s="51">
        <v>2018</v>
      </c>
      <c r="I7" s="52">
        <v>2019</v>
      </c>
      <c r="J7" s="51">
        <v>2020</v>
      </c>
      <c r="K7" s="53">
        <v>2021</v>
      </c>
      <c r="L7" s="53">
        <v>2022</v>
      </c>
      <c r="M7" s="111" t="s">
        <v>85</v>
      </c>
    </row>
    <row r="8" spans="1:13" hidden="1" x14ac:dyDescent="0.2">
      <c r="A8" s="203" t="s">
        <v>91</v>
      </c>
      <c r="B8" s="248" t="s">
        <v>128</v>
      </c>
      <c r="C8" s="93" t="s">
        <v>136</v>
      </c>
      <c r="D8" s="51"/>
      <c r="E8" s="51">
        <f>SUM(E9:E12)</f>
        <v>10573.810000000001</v>
      </c>
      <c r="F8" s="51">
        <f t="shared" ref="F8:L8" si="0">SUM(F9:F12)</f>
        <v>11739.690000000002</v>
      </c>
      <c r="G8" s="51">
        <f t="shared" si="0"/>
        <v>12995.490000000002</v>
      </c>
      <c r="H8" s="51">
        <f t="shared" si="0"/>
        <v>14103.11</v>
      </c>
      <c r="I8" s="51">
        <f t="shared" si="0"/>
        <v>16852.13</v>
      </c>
      <c r="J8" s="51">
        <f t="shared" si="0"/>
        <v>15498.630000000001</v>
      </c>
      <c r="K8" s="51">
        <f t="shared" si="0"/>
        <v>14963.96</v>
      </c>
      <c r="L8" s="51">
        <f t="shared" si="0"/>
        <v>15215.779999999999</v>
      </c>
      <c r="M8" s="106">
        <f t="shared" ref="M8:M10" si="1">SUM(E8:L8)</f>
        <v>111942.6</v>
      </c>
    </row>
    <row r="9" spans="1:13" ht="24" hidden="1" customHeight="1" x14ac:dyDescent="0.2">
      <c r="A9" s="204"/>
      <c r="B9" s="249"/>
      <c r="C9" s="93" t="s">
        <v>130</v>
      </c>
      <c r="D9" s="51"/>
      <c r="E9" s="51"/>
      <c r="F9" s="51"/>
      <c r="G9" s="51"/>
      <c r="H9" s="51"/>
      <c r="I9" s="52"/>
      <c r="J9" s="51"/>
      <c r="K9" s="53"/>
      <c r="L9" s="53"/>
      <c r="M9" s="106">
        <f t="shared" si="1"/>
        <v>0</v>
      </c>
    </row>
    <row r="10" spans="1:13" hidden="1" x14ac:dyDescent="0.2">
      <c r="A10" s="204"/>
      <c r="B10" s="249"/>
      <c r="C10" s="93" t="s">
        <v>131</v>
      </c>
      <c r="D10" s="51"/>
      <c r="E10" s="79">
        <f>E30+E151</f>
        <v>0</v>
      </c>
      <c r="F10" s="79">
        <f t="shared" ref="F10:L10" si="2">F30+F151</f>
        <v>0</v>
      </c>
      <c r="G10" s="79">
        <f t="shared" si="2"/>
        <v>0</v>
      </c>
      <c r="H10" s="79">
        <f t="shared" si="2"/>
        <v>0</v>
      </c>
      <c r="I10" s="79">
        <f t="shared" si="2"/>
        <v>601.1</v>
      </c>
      <c r="J10" s="79">
        <f t="shared" si="2"/>
        <v>0</v>
      </c>
      <c r="K10" s="79">
        <f t="shared" si="2"/>
        <v>0</v>
      </c>
      <c r="L10" s="79">
        <f t="shared" si="2"/>
        <v>0</v>
      </c>
      <c r="M10" s="106">
        <f t="shared" si="1"/>
        <v>601.1</v>
      </c>
    </row>
    <row r="11" spans="1:13" hidden="1" x14ac:dyDescent="0.2">
      <c r="A11" s="204"/>
      <c r="B11" s="249"/>
      <c r="C11" s="93" t="s">
        <v>134</v>
      </c>
      <c r="D11" s="51"/>
      <c r="E11" s="79">
        <f>E31+E149</f>
        <v>10573.810000000001</v>
      </c>
      <c r="F11" s="79">
        <f t="shared" ref="F11:L11" si="3">F31+F149</f>
        <v>11739.690000000002</v>
      </c>
      <c r="G11" s="79">
        <f t="shared" si="3"/>
        <v>12995.490000000002</v>
      </c>
      <c r="H11" s="80">
        <f t="shared" si="3"/>
        <v>14103.11</v>
      </c>
      <c r="I11" s="80">
        <f>I31+I152</f>
        <v>16251.03</v>
      </c>
      <c r="J11" s="79">
        <f t="shared" si="3"/>
        <v>15498.630000000001</v>
      </c>
      <c r="K11" s="79">
        <f t="shared" si="3"/>
        <v>14963.96</v>
      </c>
      <c r="L11" s="79">
        <f t="shared" si="3"/>
        <v>15215.779999999999</v>
      </c>
      <c r="M11" s="106">
        <f>SUM(E11:L11)</f>
        <v>111341.5</v>
      </c>
    </row>
    <row r="12" spans="1:13" ht="24" hidden="1" x14ac:dyDescent="0.2">
      <c r="A12" s="204"/>
      <c r="B12" s="250"/>
      <c r="C12" s="93" t="s">
        <v>137</v>
      </c>
      <c r="D12" s="51"/>
      <c r="E12" s="51"/>
      <c r="F12" s="51"/>
      <c r="G12" s="51"/>
      <c r="H12" s="51"/>
      <c r="I12" s="52"/>
      <c r="J12" s="51"/>
      <c r="K12" s="53"/>
      <c r="L12" s="53"/>
      <c r="M12" s="106">
        <f t="shared" ref="M12:M75" si="4">SUM(E12:L12)</f>
        <v>0</v>
      </c>
    </row>
    <row r="13" spans="1:13" hidden="1" x14ac:dyDescent="0.2">
      <c r="A13" s="204"/>
      <c r="B13" s="213" t="s">
        <v>129</v>
      </c>
      <c r="C13" s="93" t="s">
        <v>136</v>
      </c>
      <c r="D13" s="51"/>
      <c r="E13" s="51">
        <f>SUM(E14:E17)</f>
        <v>10573.810000000001</v>
      </c>
      <c r="F13" s="51">
        <f t="shared" ref="F13:L13" si="5">SUM(F14:F17)</f>
        <v>11739.690000000002</v>
      </c>
      <c r="G13" s="51">
        <f t="shared" si="5"/>
        <v>12995.490000000002</v>
      </c>
      <c r="H13" s="51">
        <f t="shared" si="5"/>
        <v>14103.11</v>
      </c>
      <c r="I13" s="51">
        <f t="shared" si="5"/>
        <v>16852.13</v>
      </c>
      <c r="J13" s="51">
        <f t="shared" si="5"/>
        <v>15498.630000000001</v>
      </c>
      <c r="K13" s="51">
        <f t="shared" si="5"/>
        <v>14963.96</v>
      </c>
      <c r="L13" s="51">
        <f t="shared" si="5"/>
        <v>15215.779999999999</v>
      </c>
      <c r="M13" s="106">
        <f t="shared" si="4"/>
        <v>111942.6</v>
      </c>
    </row>
    <row r="14" spans="1:13" ht="24" hidden="1" x14ac:dyDescent="0.2">
      <c r="A14" s="204"/>
      <c r="B14" s="214"/>
      <c r="C14" s="93" t="s">
        <v>130</v>
      </c>
      <c r="D14" s="51"/>
      <c r="E14" s="51"/>
      <c r="F14" s="51"/>
      <c r="G14" s="51"/>
      <c r="H14" s="51"/>
      <c r="I14" s="52"/>
      <c r="J14" s="51"/>
      <c r="K14" s="53"/>
      <c r="L14" s="53"/>
      <c r="M14" s="106">
        <f t="shared" si="4"/>
        <v>0</v>
      </c>
    </row>
    <row r="15" spans="1:13" hidden="1" x14ac:dyDescent="0.2">
      <c r="A15" s="204"/>
      <c r="B15" s="214"/>
      <c r="C15" s="93" t="s">
        <v>131</v>
      </c>
      <c r="D15" s="51"/>
      <c r="E15" s="79">
        <f>SUM(E10)</f>
        <v>0</v>
      </c>
      <c r="F15" s="79">
        <f t="shared" ref="F15:L16" si="6">SUM(F10)</f>
        <v>0</v>
      </c>
      <c r="G15" s="79">
        <f t="shared" si="6"/>
        <v>0</v>
      </c>
      <c r="H15" s="79">
        <f t="shared" si="6"/>
        <v>0</v>
      </c>
      <c r="I15" s="79">
        <f t="shared" si="6"/>
        <v>601.1</v>
      </c>
      <c r="J15" s="79">
        <f t="shared" si="6"/>
        <v>0</v>
      </c>
      <c r="K15" s="79">
        <f t="shared" si="6"/>
        <v>0</v>
      </c>
      <c r="L15" s="79">
        <f t="shared" si="6"/>
        <v>0</v>
      </c>
      <c r="M15" s="106">
        <f t="shared" si="4"/>
        <v>601.1</v>
      </c>
    </row>
    <row r="16" spans="1:13" hidden="1" x14ac:dyDescent="0.2">
      <c r="A16" s="204"/>
      <c r="B16" s="214"/>
      <c r="C16" s="93" t="s">
        <v>134</v>
      </c>
      <c r="D16" s="51"/>
      <c r="E16" s="79">
        <f>SUM(E11)</f>
        <v>10573.810000000001</v>
      </c>
      <c r="F16" s="79">
        <f t="shared" si="6"/>
        <v>11739.690000000002</v>
      </c>
      <c r="G16" s="79">
        <f t="shared" si="6"/>
        <v>12995.490000000002</v>
      </c>
      <c r="H16" s="79">
        <f t="shared" si="6"/>
        <v>14103.11</v>
      </c>
      <c r="I16" s="79">
        <f t="shared" si="6"/>
        <v>16251.03</v>
      </c>
      <c r="J16" s="79">
        <f t="shared" si="6"/>
        <v>15498.630000000001</v>
      </c>
      <c r="K16" s="79">
        <f t="shared" si="6"/>
        <v>14963.96</v>
      </c>
      <c r="L16" s="79">
        <f t="shared" si="6"/>
        <v>15215.779999999999</v>
      </c>
      <c r="M16" s="106">
        <f t="shared" si="4"/>
        <v>111341.5</v>
      </c>
    </row>
    <row r="17" spans="1:13" ht="24" hidden="1" x14ac:dyDescent="0.2">
      <c r="A17" s="204"/>
      <c r="B17" s="214"/>
      <c r="C17" s="93" t="s">
        <v>137</v>
      </c>
      <c r="D17" s="51"/>
      <c r="E17" s="51"/>
      <c r="F17" s="51"/>
      <c r="G17" s="51"/>
      <c r="H17" s="51"/>
      <c r="I17" s="52"/>
      <c r="J17" s="51"/>
      <c r="K17" s="53"/>
      <c r="L17" s="53"/>
      <c r="M17" s="106">
        <f t="shared" si="4"/>
        <v>0</v>
      </c>
    </row>
    <row r="18" spans="1:13" hidden="1" x14ac:dyDescent="0.2">
      <c r="A18" s="204"/>
      <c r="B18" s="213" t="s">
        <v>109</v>
      </c>
      <c r="C18" s="93" t="s">
        <v>136</v>
      </c>
      <c r="D18" s="51"/>
      <c r="E18" s="51">
        <f>SUM(E19:E22)</f>
        <v>10573.810000000001</v>
      </c>
      <c r="F18" s="51">
        <f t="shared" ref="F18:L18" si="7">SUM(F19:F22)</f>
        <v>11739.690000000002</v>
      </c>
      <c r="G18" s="51">
        <f t="shared" si="7"/>
        <v>12995.490000000002</v>
      </c>
      <c r="H18" s="51">
        <f t="shared" si="7"/>
        <v>14103.11</v>
      </c>
      <c r="I18" s="51">
        <f t="shared" si="7"/>
        <v>16852.13</v>
      </c>
      <c r="J18" s="51">
        <f t="shared" si="7"/>
        <v>15498.630000000001</v>
      </c>
      <c r="K18" s="51">
        <f t="shared" si="7"/>
        <v>14963.96</v>
      </c>
      <c r="L18" s="51">
        <f t="shared" si="7"/>
        <v>15215.779999999999</v>
      </c>
      <c r="M18" s="106">
        <f t="shared" si="4"/>
        <v>111942.6</v>
      </c>
    </row>
    <row r="19" spans="1:13" ht="24" hidden="1" x14ac:dyDescent="0.2">
      <c r="A19" s="204"/>
      <c r="B19" s="214"/>
      <c r="C19" s="93" t="s">
        <v>130</v>
      </c>
      <c r="D19" s="51"/>
      <c r="E19" s="51"/>
      <c r="F19" s="51"/>
      <c r="G19" s="51"/>
      <c r="H19" s="51"/>
      <c r="I19" s="52"/>
      <c r="J19" s="51"/>
      <c r="K19" s="53"/>
      <c r="L19" s="53"/>
      <c r="M19" s="106">
        <f t="shared" si="4"/>
        <v>0</v>
      </c>
    </row>
    <row r="20" spans="1:13" hidden="1" x14ac:dyDescent="0.2">
      <c r="A20" s="204"/>
      <c r="B20" s="214"/>
      <c r="C20" s="93" t="s">
        <v>131</v>
      </c>
      <c r="D20" s="51"/>
      <c r="E20" s="79">
        <f>SUM(E15)</f>
        <v>0</v>
      </c>
      <c r="F20" s="79">
        <f t="shared" ref="F20:L21" si="8">SUM(F15)</f>
        <v>0</v>
      </c>
      <c r="G20" s="79">
        <f t="shared" si="8"/>
        <v>0</v>
      </c>
      <c r="H20" s="79">
        <f t="shared" si="8"/>
        <v>0</v>
      </c>
      <c r="I20" s="79">
        <f t="shared" si="8"/>
        <v>601.1</v>
      </c>
      <c r="J20" s="79">
        <f t="shared" si="8"/>
        <v>0</v>
      </c>
      <c r="K20" s="79">
        <f t="shared" si="8"/>
        <v>0</v>
      </c>
      <c r="L20" s="79">
        <f t="shared" si="8"/>
        <v>0</v>
      </c>
      <c r="M20" s="106">
        <f t="shared" si="4"/>
        <v>601.1</v>
      </c>
    </row>
    <row r="21" spans="1:13" hidden="1" x14ac:dyDescent="0.2">
      <c r="A21" s="204"/>
      <c r="B21" s="214"/>
      <c r="C21" s="93" t="s">
        <v>134</v>
      </c>
      <c r="D21" s="51"/>
      <c r="E21" s="79">
        <f>SUM(E16)</f>
        <v>10573.810000000001</v>
      </c>
      <c r="F21" s="79">
        <f t="shared" si="8"/>
        <v>11739.690000000002</v>
      </c>
      <c r="G21" s="79">
        <f t="shared" si="8"/>
        <v>12995.490000000002</v>
      </c>
      <c r="H21" s="79">
        <f t="shared" si="8"/>
        <v>14103.11</v>
      </c>
      <c r="I21" s="79">
        <f t="shared" si="8"/>
        <v>16251.03</v>
      </c>
      <c r="J21" s="79">
        <f t="shared" si="8"/>
        <v>15498.630000000001</v>
      </c>
      <c r="K21" s="79">
        <f t="shared" si="8"/>
        <v>14963.96</v>
      </c>
      <c r="L21" s="79">
        <f t="shared" si="8"/>
        <v>15215.779999999999</v>
      </c>
      <c r="M21" s="106">
        <f t="shared" si="4"/>
        <v>111341.5</v>
      </c>
    </row>
    <row r="22" spans="1:13" ht="24" hidden="1" x14ac:dyDescent="0.2">
      <c r="A22" s="204"/>
      <c r="B22" s="214"/>
      <c r="C22" s="93" t="s">
        <v>137</v>
      </c>
      <c r="D22" s="51"/>
      <c r="E22" s="51"/>
      <c r="F22" s="51"/>
      <c r="G22" s="51"/>
      <c r="H22" s="51"/>
      <c r="I22" s="52"/>
      <c r="J22" s="51"/>
      <c r="K22" s="53"/>
      <c r="L22" s="53"/>
      <c r="M22" s="106">
        <f t="shared" si="4"/>
        <v>0</v>
      </c>
    </row>
    <row r="23" spans="1:13" hidden="1" x14ac:dyDescent="0.2">
      <c r="A23" s="204"/>
      <c r="B23" s="230" t="s">
        <v>113</v>
      </c>
      <c r="C23" s="93" t="s">
        <v>136</v>
      </c>
      <c r="D23" s="51"/>
      <c r="E23" s="51">
        <f>SUM(E24:E27)</f>
        <v>10573.810000000001</v>
      </c>
      <c r="F23" s="51">
        <f t="shared" ref="F23:L23" si="9">SUM(F24:F27)</f>
        <v>11739.690000000002</v>
      </c>
      <c r="G23" s="51">
        <f t="shared" si="9"/>
        <v>12995.490000000002</v>
      </c>
      <c r="H23" s="51">
        <f t="shared" si="9"/>
        <v>14103.11</v>
      </c>
      <c r="I23" s="51">
        <f t="shared" si="9"/>
        <v>16852.13</v>
      </c>
      <c r="J23" s="51">
        <f t="shared" si="9"/>
        <v>15498.630000000001</v>
      </c>
      <c r="K23" s="51">
        <f t="shared" si="9"/>
        <v>14963.96</v>
      </c>
      <c r="L23" s="51">
        <f t="shared" si="9"/>
        <v>15215.779999999999</v>
      </c>
      <c r="M23" s="106">
        <f t="shared" si="4"/>
        <v>111942.6</v>
      </c>
    </row>
    <row r="24" spans="1:13" ht="24" hidden="1" x14ac:dyDescent="0.2">
      <c r="A24" s="204"/>
      <c r="B24" s="230"/>
      <c r="C24" s="93" t="s">
        <v>130</v>
      </c>
      <c r="D24" s="51"/>
      <c r="E24" s="51"/>
      <c r="F24" s="51"/>
      <c r="G24" s="51"/>
      <c r="H24" s="51"/>
      <c r="I24" s="52"/>
      <c r="J24" s="51"/>
      <c r="K24" s="53"/>
      <c r="L24" s="53"/>
      <c r="M24" s="106">
        <f t="shared" si="4"/>
        <v>0</v>
      </c>
    </row>
    <row r="25" spans="1:13" hidden="1" x14ac:dyDescent="0.2">
      <c r="A25" s="204"/>
      <c r="B25" s="230"/>
      <c r="C25" s="93" t="s">
        <v>131</v>
      </c>
      <c r="D25" s="51"/>
      <c r="E25" s="79">
        <f>SUM(E20)</f>
        <v>0</v>
      </c>
      <c r="F25" s="79">
        <f t="shared" ref="F25:L26" si="10">SUM(F20)</f>
        <v>0</v>
      </c>
      <c r="G25" s="79">
        <f t="shared" si="10"/>
        <v>0</v>
      </c>
      <c r="H25" s="79">
        <f t="shared" si="10"/>
        <v>0</v>
      </c>
      <c r="I25" s="79">
        <f t="shared" si="10"/>
        <v>601.1</v>
      </c>
      <c r="J25" s="79">
        <f t="shared" si="10"/>
        <v>0</v>
      </c>
      <c r="K25" s="79">
        <f t="shared" si="10"/>
        <v>0</v>
      </c>
      <c r="L25" s="79">
        <f t="shared" si="10"/>
        <v>0</v>
      </c>
      <c r="M25" s="106">
        <f t="shared" si="4"/>
        <v>601.1</v>
      </c>
    </row>
    <row r="26" spans="1:13" hidden="1" x14ac:dyDescent="0.2">
      <c r="A26" s="204"/>
      <c r="B26" s="230"/>
      <c r="C26" s="93" t="s">
        <v>134</v>
      </c>
      <c r="D26" s="51"/>
      <c r="E26" s="79">
        <f>SUM(E21)</f>
        <v>10573.810000000001</v>
      </c>
      <c r="F26" s="79">
        <f t="shared" si="10"/>
        <v>11739.690000000002</v>
      </c>
      <c r="G26" s="79">
        <f t="shared" si="10"/>
        <v>12995.490000000002</v>
      </c>
      <c r="H26" s="79">
        <f t="shared" si="10"/>
        <v>14103.11</v>
      </c>
      <c r="I26" s="79">
        <f t="shared" si="10"/>
        <v>16251.03</v>
      </c>
      <c r="J26" s="79">
        <f t="shared" si="10"/>
        <v>15498.630000000001</v>
      </c>
      <c r="K26" s="79">
        <f t="shared" si="10"/>
        <v>14963.96</v>
      </c>
      <c r="L26" s="79">
        <f t="shared" si="10"/>
        <v>15215.779999999999</v>
      </c>
      <c r="M26" s="106">
        <f t="shared" si="4"/>
        <v>111341.5</v>
      </c>
    </row>
    <row r="27" spans="1:13" ht="24" hidden="1" x14ac:dyDescent="0.2">
      <c r="A27" s="205"/>
      <c r="B27" s="230"/>
      <c r="C27" s="93" t="s">
        <v>137</v>
      </c>
      <c r="D27" s="51"/>
      <c r="E27" s="51"/>
      <c r="F27" s="51"/>
      <c r="G27" s="51"/>
      <c r="H27" s="51"/>
      <c r="I27" s="52"/>
      <c r="J27" s="51"/>
      <c r="K27" s="53"/>
      <c r="L27" s="53"/>
      <c r="M27" s="106">
        <f t="shared" si="4"/>
        <v>0</v>
      </c>
    </row>
    <row r="28" spans="1:13" x14ac:dyDescent="0.2">
      <c r="A28" s="203" t="s">
        <v>155</v>
      </c>
      <c r="B28" s="248" t="s">
        <v>135</v>
      </c>
      <c r="C28" s="93" t="s">
        <v>136</v>
      </c>
      <c r="D28" s="79">
        <f>E28+F28+G28+H28+I28+J28+K28+L28</f>
        <v>107961.82</v>
      </c>
      <c r="E28" s="79">
        <f t="shared" ref="E28:L28" si="11">E43+E70</f>
        <v>10143.510000000002</v>
      </c>
      <c r="F28" s="79">
        <f t="shared" si="11"/>
        <v>11388.190000000002</v>
      </c>
      <c r="G28" s="79">
        <f t="shared" si="11"/>
        <v>12643.990000000002</v>
      </c>
      <c r="H28" s="79">
        <f t="shared" si="11"/>
        <v>13742.140000000001</v>
      </c>
      <c r="I28" s="80">
        <f t="shared" si="11"/>
        <v>15665.62</v>
      </c>
      <c r="J28" s="79">
        <f t="shared" si="11"/>
        <v>15048.630000000001</v>
      </c>
      <c r="K28" s="81">
        <f t="shared" si="11"/>
        <v>14513.96</v>
      </c>
      <c r="L28" s="81">
        <f t="shared" si="11"/>
        <v>14815.779999999999</v>
      </c>
      <c r="M28" s="106">
        <f t="shared" si="4"/>
        <v>107961.82</v>
      </c>
    </row>
    <row r="29" spans="1:13" ht="27" customHeight="1" x14ac:dyDescent="0.2">
      <c r="A29" s="204"/>
      <c r="B29" s="249"/>
      <c r="C29" s="93" t="s">
        <v>130</v>
      </c>
      <c r="D29" s="79"/>
      <c r="E29" s="79"/>
      <c r="F29" s="79"/>
      <c r="G29" s="79"/>
      <c r="H29" s="79"/>
      <c r="I29" s="80"/>
      <c r="J29" s="79"/>
      <c r="K29" s="81"/>
      <c r="L29" s="81"/>
      <c r="M29" s="106">
        <f t="shared" si="4"/>
        <v>0</v>
      </c>
    </row>
    <row r="30" spans="1:13" ht="17.25" customHeight="1" x14ac:dyDescent="0.2">
      <c r="A30" s="204"/>
      <c r="B30" s="249"/>
      <c r="C30" s="93" t="s">
        <v>131</v>
      </c>
      <c r="D30" s="79"/>
      <c r="E30" s="79"/>
      <c r="F30" s="79"/>
      <c r="G30" s="79"/>
      <c r="H30" s="79"/>
      <c r="I30" s="80"/>
      <c r="J30" s="79"/>
      <c r="K30" s="81"/>
      <c r="L30" s="81"/>
      <c r="M30" s="106">
        <f t="shared" si="4"/>
        <v>0</v>
      </c>
    </row>
    <row r="31" spans="1:13" ht="18" customHeight="1" x14ac:dyDescent="0.2">
      <c r="A31" s="204"/>
      <c r="B31" s="249"/>
      <c r="C31" s="93" t="s">
        <v>134</v>
      </c>
      <c r="D31" s="79"/>
      <c r="E31" s="79">
        <f>E46+E73</f>
        <v>10143.510000000002</v>
      </c>
      <c r="F31" s="79">
        <f t="shared" ref="F31:L31" si="12">F46+F73</f>
        <v>11388.190000000002</v>
      </c>
      <c r="G31" s="79">
        <f t="shared" si="12"/>
        <v>12643.990000000002</v>
      </c>
      <c r="H31" s="79">
        <f t="shared" si="12"/>
        <v>13742.140000000001</v>
      </c>
      <c r="I31" s="79">
        <f t="shared" si="12"/>
        <v>15665.62</v>
      </c>
      <c r="J31" s="79">
        <f t="shared" si="12"/>
        <v>15048.630000000001</v>
      </c>
      <c r="K31" s="79">
        <f t="shared" si="12"/>
        <v>14513.96</v>
      </c>
      <c r="L31" s="79">
        <f t="shared" si="12"/>
        <v>14815.779999999999</v>
      </c>
      <c r="M31" s="106">
        <f t="shared" si="4"/>
        <v>107961.82</v>
      </c>
    </row>
    <row r="32" spans="1:13" ht="27" customHeight="1" x14ac:dyDescent="0.2">
      <c r="A32" s="204"/>
      <c r="B32" s="250"/>
      <c r="C32" s="93" t="s">
        <v>133</v>
      </c>
      <c r="D32" s="79"/>
      <c r="E32" s="79"/>
      <c r="F32" s="79"/>
      <c r="G32" s="79"/>
      <c r="H32" s="79"/>
      <c r="I32" s="80"/>
      <c r="J32" s="79"/>
      <c r="K32" s="81"/>
      <c r="L32" s="81"/>
      <c r="M32" s="106">
        <f t="shared" si="4"/>
        <v>0</v>
      </c>
    </row>
    <row r="33" spans="1:13" x14ac:dyDescent="0.2">
      <c r="A33" s="204"/>
      <c r="B33" s="213" t="s">
        <v>129</v>
      </c>
      <c r="C33" s="93" t="s">
        <v>136</v>
      </c>
      <c r="D33" s="79"/>
      <c r="E33" s="79">
        <f>SUM(E34:E37)</f>
        <v>10143.510000000002</v>
      </c>
      <c r="F33" s="79">
        <f t="shared" ref="F33:L33" si="13">SUM(F34:F37)</f>
        <v>11388.190000000002</v>
      </c>
      <c r="G33" s="79">
        <f t="shared" si="13"/>
        <v>12643.990000000002</v>
      </c>
      <c r="H33" s="79">
        <f t="shared" si="13"/>
        <v>13742.140000000001</v>
      </c>
      <c r="I33" s="79">
        <f t="shared" si="13"/>
        <v>15665.62</v>
      </c>
      <c r="J33" s="79">
        <f t="shared" si="13"/>
        <v>15048.630000000001</v>
      </c>
      <c r="K33" s="79">
        <f t="shared" si="13"/>
        <v>14513.96</v>
      </c>
      <c r="L33" s="79">
        <f t="shared" si="13"/>
        <v>14815.779999999999</v>
      </c>
      <c r="M33" s="106">
        <f t="shared" si="4"/>
        <v>107961.82</v>
      </c>
    </row>
    <row r="34" spans="1:13" ht="25.5" customHeight="1" x14ac:dyDescent="0.2">
      <c r="A34" s="204"/>
      <c r="B34" s="214"/>
      <c r="C34" s="93" t="s">
        <v>130</v>
      </c>
      <c r="D34" s="79"/>
      <c r="E34" s="79"/>
      <c r="F34" s="79"/>
      <c r="G34" s="79"/>
      <c r="H34" s="79"/>
      <c r="I34" s="80"/>
      <c r="J34" s="79"/>
      <c r="K34" s="81"/>
      <c r="L34" s="81"/>
      <c r="M34" s="106">
        <f t="shared" si="4"/>
        <v>0</v>
      </c>
    </row>
    <row r="35" spans="1:13" ht="14.25" customHeight="1" x14ac:dyDescent="0.2">
      <c r="A35" s="204"/>
      <c r="B35" s="214"/>
      <c r="C35" s="93" t="s">
        <v>131</v>
      </c>
      <c r="D35" s="79"/>
      <c r="E35" s="79"/>
      <c r="F35" s="79"/>
      <c r="G35" s="79"/>
      <c r="H35" s="79"/>
      <c r="I35" s="80"/>
      <c r="J35" s="79"/>
      <c r="K35" s="81"/>
      <c r="L35" s="81"/>
      <c r="M35" s="106">
        <f t="shared" si="4"/>
        <v>0</v>
      </c>
    </row>
    <row r="36" spans="1:13" ht="18.75" customHeight="1" x14ac:dyDescent="0.2">
      <c r="A36" s="204"/>
      <c r="B36" s="214"/>
      <c r="C36" s="93" t="s">
        <v>134</v>
      </c>
      <c r="D36" s="79"/>
      <c r="E36" s="79">
        <f>SUM(E31)</f>
        <v>10143.510000000002</v>
      </c>
      <c r="F36" s="79">
        <f t="shared" ref="F36:L36" si="14">SUM(F31)</f>
        <v>11388.190000000002</v>
      </c>
      <c r="G36" s="79">
        <f t="shared" si="14"/>
        <v>12643.990000000002</v>
      </c>
      <c r="H36" s="79">
        <f t="shared" si="14"/>
        <v>13742.140000000001</v>
      </c>
      <c r="I36" s="79">
        <f t="shared" si="14"/>
        <v>15665.62</v>
      </c>
      <c r="J36" s="79">
        <f t="shared" si="14"/>
        <v>15048.630000000001</v>
      </c>
      <c r="K36" s="79">
        <f t="shared" si="14"/>
        <v>14513.96</v>
      </c>
      <c r="L36" s="79">
        <f t="shared" si="14"/>
        <v>14815.779999999999</v>
      </c>
      <c r="M36" s="106">
        <f t="shared" si="4"/>
        <v>107961.82</v>
      </c>
    </row>
    <row r="37" spans="1:13" ht="39.75" customHeight="1" x14ac:dyDescent="0.2">
      <c r="A37" s="204"/>
      <c r="B37" s="214"/>
      <c r="C37" s="93" t="s">
        <v>138</v>
      </c>
      <c r="D37" s="79"/>
      <c r="E37" s="79"/>
      <c r="F37" s="79"/>
      <c r="G37" s="79"/>
      <c r="H37" s="79"/>
      <c r="I37" s="80"/>
      <c r="J37" s="79"/>
      <c r="K37" s="81"/>
      <c r="L37" s="81"/>
      <c r="M37" s="106">
        <f t="shared" si="4"/>
        <v>0</v>
      </c>
    </row>
    <row r="38" spans="1:13" x14ac:dyDescent="0.2">
      <c r="A38" s="204"/>
      <c r="B38" s="230" t="s">
        <v>113</v>
      </c>
      <c r="C38" s="93" t="s">
        <v>136</v>
      </c>
      <c r="D38" s="79"/>
      <c r="E38" s="79">
        <f>SUM(E39:E42)</f>
        <v>10143.510000000002</v>
      </c>
      <c r="F38" s="79">
        <f t="shared" ref="F38:L38" si="15">SUM(F39:F42)</f>
        <v>11388.190000000002</v>
      </c>
      <c r="G38" s="79">
        <f t="shared" si="15"/>
        <v>12643.990000000002</v>
      </c>
      <c r="H38" s="79">
        <f t="shared" si="15"/>
        <v>13742.140000000001</v>
      </c>
      <c r="I38" s="79">
        <f t="shared" si="15"/>
        <v>15665.62</v>
      </c>
      <c r="J38" s="79">
        <f t="shared" si="15"/>
        <v>15048.630000000001</v>
      </c>
      <c r="K38" s="79">
        <f t="shared" si="15"/>
        <v>14513.96</v>
      </c>
      <c r="L38" s="79">
        <f t="shared" si="15"/>
        <v>14815.779999999999</v>
      </c>
      <c r="M38" s="106">
        <f t="shared" si="4"/>
        <v>107961.82</v>
      </c>
    </row>
    <row r="39" spans="1:13" ht="27" customHeight="1" x14ac:dyDescent="0.2">
      <c r="A39" s="204"/>
      <c r="B39" s="230"/>
      <c r="C39" s="93" t="s">
        <v>130</v>
      </c>
      <c r="D39" s="79"/>
      <c r="E39" s="79"/>
      <c r="F39" s="79"/>
      <c r="G39" s="79"/>
      <c r="H39" s="79"/>
      <c r="I39" s="80"/>
      <c r="J39" s="79"/>
      <c r="K39" s="81"/>
      <c r="L39" s="81"/>
      <c r="M39" s="106">
        <f t="shared" si="4"/>
        <v>0</v>
      </c>
    </row>
    <row r="40" spans="1:13" ht="15" customHeight="1" x14ac:dyDescent="0.2">
      <c r="A40" s="204"/>
      <c r="B40" s="230"/>
      <c r="C40" s="93" t="s">
        <v>131</v>
      </c>
      <c r="D40" s="79"/>
      <c r="E40" s="79"/>
      <c r="F40" s="79"/>
      <c r="G40" s="79"/>
      <c r="H40" s="79"/>
      <c r="I40" s="80"/>
      <c r="J40" s="79"/>
      <c r="K40" s="81"/>
      <c r="L40" s="81"/>
      <c r="M40" s="106">
        <f t="shared" si="4"/>
        <v>0</v>
      </c>
    </row>
    <row r="41" spans="1:13" ht="16.5" customHeight="1" x14ac:dyDescent="0.2">
      <c r="A41" s="204"/>
      <c r="B41" s="230"/>
      <c r="C41" s="93" t="s">
        <v>134</v>
      </c>
      <c r="D41" s="79"/>
      <c r="E41" s="79">
        <f>SUM(E36)</f>
        <v>10143.510000000002</v>
      </c>
      <c r="F41" s="79">
        <f t="shared" ref="F41:L41" si="16">SUM(F36)</f>
        <v>11388.190000000002</v>
      </c>
      <c r="G41" s="79">
        <f t="shared" si="16"/>
        <v>12643.990000000002</v>
      </c>
      <c r="H41" s="79">
        <f t="shared" si="16"/>
        <v>13742.140000000001</v>
      </c>
      <c r="I41" s="79">
        <f t="shared" si="16"/>
        <v>15665.62</v>
      </c>
      <c r="J41" s="79">
        <f t="shared" si="16"/>
        <v>15048.630000000001</v>
      </c>
      <c r="K41" s="79">
        <f t="shared" si="16"/>
        <v>14513.96</v>
      </c>
      <c r="L41" s="79">
        <f t="shared" si="16"/>
        <v>14815.779999999999</v>
      </c>
      <c r="M41" s="106">
        <f t="shared" si="4"/>
        <v>107961.82</v>
      </c>
    </row>
    <row r="42" spans="1:13" ht="30.75" customHeight="1" x14ac:dyDescent="0.2">
      <c r="A42" s="205"/>
      <c r="B42" s="230"/>
      <c r="C42" s="93" t="s">
        <v>137</v>
      </c>
      <c r="D42" s="79"/>
      <c r="E42" s="79"/>
      <c r="F42" s="79"/>
      <c r="G42" s="79"/>
      <c r="H42" s="79"/>
      <c r="I42" s="80"/>
      <c r="J42" s="79"/>
      <c r="K42" s="81"/>
      <c r="L42" s="81"/>
      <c r="M42" s="106">
        <f t="shared" si="4"/>
        <v>0</v>
      </c>
    </row>
    <row r="43" spans="1:13" x14ac:dyDescent="0.2">
      <c r="A43" s="237" t="s">
        <v>146</v>
      </c>
      <c r="B43" s="213" t="s">
        <v>135</v>
      </c>
      <c r="C43" s="76" t="s">
        <v>136</v>
      </c>
      <c r="D43" s="94">
        <f t="shared" ref="D43:D116" si="17">E43+F43+G43+H43+I43+J43+K43+L43</f>
        <v>13801.75</v>
      </c>
      <c r="E43" s="82">
        <f t="shared" ref="E43:L43" si="18">SUM(E44:E47)</f>
        <v>1426.95</v>
      </c>
      <c r="F43" s="82">
        <f t="shared" si="18"/>
        <v>1435.1</v>
      </c>
      <c r="G43" s="82">
        <f t="shared" si="18"/>
        <v>2148.4</v>
      </c>
      <c r="H43" s="82">
        <f t="shared" si="18"/>
        <v>1493.7</v>
      </c>
      <c r="I43" s="83">
        <f t="shared" si="18"/>
        <v>1590.2800000000002</v>
      </c>
      <c r="J43" s="82">
        <f t="shared" si="18"/>
        <v>2333.6999999999998</v>
      </c>
      <c r="K43" s="84">
        <f t="shared" si="18"/>
        <v>1686.81</v>
      </c>
      <c r="L43" s="84">
        <f t="shared" si="18"/>
        <v>1686.81</v>
      </c>
      <c r="M43" s="106">
        <f t="shared" si="4"/>
        <v>13801.75</v>
      </c>
    </row>
    <row r="44" spans="1:13" ht="25.5" customHeight="1" x14ac:dyDescent="0.2">
      <c r="A44" s="238"/>
      <c r="B44" s="214"/>
      <c r="C44" s="76" t="s">
        <v>130</v>
      </c>
      <c r="D44" s="79">
        <f t="shared" si="17"/>
        <v>0</v>
      </c>
      <c r="E44" s="82"/>
      <c r="F44" s="82"/>
      <c r="G44" s="82"/>
      <c r="H44" s="82"/>
      <c r="I44" s="83"/>
      <c r="J44" s="82"/>
      <c r="K44" s="84"/>
      <c r="L44" s="84"/>
      <c r="M44" s="106">
        <f t="shared" si="4"/>
        <v>0</v>
      </c>
    </row>
    <row r="45" spans="1:13" ht="24.75" customHeight="1" x14ac:dyDescent="0.2">
      <c r="A45" s="238"/>
      <c r="B45" s="214"/>
      <c r="C45" s="76" t="s">
        <v>131</v>
      </c>
      <c r="D45" s="79">
        <f t="shared" si="17"/>
        <v>0</v>
      </c>
      <c r="E45" s="82"/>
      <c r="F45" s="82"/>
      <c r="G45" s="82"/>
      <c r="H45" s="82"/>
      <c r="I45" s="83"/>
      <c r="J45" s="82"/>
      <c r="K45" s="84"/>
      <c r="L45" s="84"/>
      <c r="M45" s="106">
        <f t="shared" si="4"/>
        <v>0</v>
      </c>
    </row>
    <row r="46" spans="1:13" ht="21" customHeight="1" x14ac:dyDescent="0.2">
      <c r="A46" s="238"/>
      <c r="B46" s="214"/>
      <c r="C46" s="76" t="s">
        <v>132</v>
      </c>
      <c r="D46" s="79">
        <f t="shared" si="17"/>
        <v>13801.75</v>
      </c>
      <c r="E46" s="82">
        <f>E58+E63+E68</f>
        <v>1426.95</v>
      </c>
      <c r="F46" s="82">
        <f t="shared" ref="F46:L46" si="19">F58+F63+F68</f>
        <v>1435.1</v>
      </c>
      <c r="G46" s="82">
        <f t="shared" si="19"/>
        <v>2148.4</v>
      </c>
      <c r="H46" s="82">
        <f t="shared" si="19"/>
        <v>1493.7</v>
      </c>
      <c r="I46" s="82">
        <f t="shared" si="19"/>
        <v>1590.2800000000002</v>
      </c>
      <c r="J46" s="82">
        <f t="shared" si="19"/>
        <v>2333.6999999999998</v>
      </c>
      <c r="K46" s="82">
        <f t="shared" si="19"/>
        <v>1686.81</v>
      </c>
      <c r="L46" s="82">
        <f t="shared" si="19"/>
        <v>1686.81</v>
      </c>
      <c r="M46" s="106">
        <f t="shared" si="4"/>
        <v>13801.75</v>
      </c>
    </row>
    <row r="47" spans="1:13" ht="31.5" customHeight="1" x14ac:dyDescent="0.2">
      <c r="A47" s="238"/>
      <c r="B47" s="240"/>
      <c r="C47" s="76" t="s">
        <v>133</v>
      </c>
      <c r="D47" s="79">
        <f t="shared" si="17"/>
        <v>0</v>
      </c>
      <c r="E47" s="82"/>
      <c r="F47" s="82"/>
      <c r="G47" s="82"/>
      <c r="H47" s="82"/>
      <c r="I47" s="83"/>
      <c r="J47" s="82"/>
      <c r="K47" s="84"/>
      <c r="L47" s="84"/>
      <c r="M47" s="106">
        <f t="shared" si="4"/>
        <v>0</v>
      </c>
    </row>
    <row r="48" spans="1:13" x14ac:dyDescent="0.2">
      <c r="A48" s="238"/>
      <c r="B48" s="213" t="s">
        <v>129</v>
      </c>
      <c r="C48" s="76" t="s">
        <v>136</v>
      </c>
      <c r="D48" s="79"/>
      <c r="E48" s="82">
        <f>SUM(E49:E52)</f>
        <v>1426.95</v>
      </c>
      <c r="F48" s="82">
        <f t="shared" ref="F48:L48" si="20">SUM(F49:F52)</f>
        <v>1435.1</v>
      </c>
      <c r="G48" s="82">
        <f t="shared" si="20"/>
        <v>2148.4</v>
      </c>
      <c r="H48" s="82">
        <f t="shared" si="20"/>
        <v>1493.7</v>
      </c>
      <c r="I48" s="82">
        <f t="shared" si="20"/>
        <v>1590.2800000000002</v>
      </c>
      <c r="J48" s="82">
        <f t="shared" si="20"/>
        <v>2333.6999999999998</v>
      </c>
      <c r="K48" s="82">
        <f t="shared" si="20"/>
        <v>1686.81</v>
      </c>
      <c r="L48" s="82">
        <f t="shared" si="20"/>
        <v>1686.81</v>
      </c>
      <c r="M48" s="106">
        <f t="shared" si="4"/>
        <v>13801.75</v>
      </c>
    </row>
    <row r="49" spans="1:13" ht="27" customHeight="1" x14ac:dyDescent="0.2">
      <c r="A49" s="238"/>
      <c r="B49" s="214"/>
      <c r="C49" s="76" t="s">
        <v>130</v>
      </c>
      <c r="D49" s="79">
        <f t="shared" ref="D49:D52" si="21">E49+F49+G49+H49+I49+J49+K49+L49</f>
        <v>0</v>
      </c>
      <c r="E49" s="82"/>
      <c r="F49" s="82"/>
      <c r="G49" s="82"/>
      <c r="H49" s="82"/>
      <c r="I49" s="83"/>
      <c r="J49" s="82"/>
      <c r="K49" s="84"/>
      <c r="L49" s="84"/>
      <c r="M49" s="106">
        <f t="shared" si="4"/>
        <v>0</v>
      </c>
    </row>
    <row r="50" spans="1:13" ht="18" customHeight="1" x14ac:dyDescent="0.2">
      <c r="A50" s="238"/>
      <c r="B50" s="214"/>
      <c r="C50" s="76" t="s">
        <v>131</v>
      </c>
      <c r="D50" s="79">
        <f t="shared" si="21"/>
        <v>0</v>
      </c>
      <c r="E50" s="82"/>
      <c r="F50" s="82"/>
      <c r="G50" s="82"/>
      <c r="H50" s="82"/>
      <c r="I50" s="83"/>
      <c r="J50" s="82"/>
      <c r="K50" s="84"/>
      <c r="L50" s="84"/>
      <c r="M50" s="106">
        <f t="shared" si="4"/>
        <v>0</v>
      </c>
    </row>
    <row r="51" spans="1:13" ht="18" customHeight="1" x14ac:dyDescent="0.2">
      <c r="A51" s="238"/>
      <c r="B51" s="214"/>
      <c r="C51" s="76" t="s">
        <v>132</v>
      </c>
      <c r="D51" s="79">
        <f t="shared" si="21"/>
        <v>13801.75</v>
      </c>
      <c r="E51" s="82">
        <f>SUM(E46)</f>
        <v>1426.95</v>
      </c>
      <c r="F51" s="82">
        <f t="shared" ref="F51:L51" si="22">SUM(F46)</f>
        <v>1435.1</v>
      </c>
      <c r="G51" s="82">
        <f t="shared" si="22"/>
        <v>2148.4</v>
      </c>
      <c r="H51" s="82">
        <f t="shared" si="22"/>
        <v>1493.7</v>
      </c>
      <c r="I51" s="82">
        <f t="shared" si="22"/>
        <v>1590.2800000000002</v>
      </c>
      <c r="J51" s="82">
        <f t="shared" si="22"/>
        <v>2333.6999999999998</v>
      </c>
      <c r="K51" s="82">
        <f t="shared" si="22"/>
        <v>1686.81</v>
      </c>
      <c r="L51" s="82">
        <f t="shared" si="22"/>
        <v>1686.81</v>
      </c>
      <c r="M51" s="106">
        <f t="shared" si="4"/>
        <v>13801.75</v>
      </c>
    </row>
    <row r="52" spans="1:13" ht="31.5" customHeight="1" x14ac:dyDescent="0.2">
      <c r="A52" s="238"/>
      <c r="B52" s="214"/>
      <c r="C52" s="76" t="s">
        <v>133</v>
      </c>
      <c r="D52" s="79">
        <f t="shared" si="21"/>
        <v>0</v>
      </c>
      <c r="E52" s="82"/>
      <c r="F52" s="82"/>
      <c r="G52" s="82"/>
      <c r="H52" s="82"/>
      <c r="I52" s="83"/>
      <c r="J52" s="82"/>
      <c r="K52" s="84"/>
      <c r="L52" s="84"/>
      <c r="M52" s="106">
        <f t="shared" si="4"/>
        <v>0</v>
      </c>
    </row>
    <row r="53" spans="1:13" x14ac:dyDescent="0.2">
      <c r="A53" s="234" t="s">
        <v>26</v>
      </c>
      <c r="B53" s="234"/>
      <c r="C53" s="76" t="s">
        <v>136</v>
      </c>
      <c r="D53" s="79">
        <f t="shared" si="17"/>
        <v>10294.299999999999</v>
      </c>
      <c r="E53" s="85">
        <f t="shared" ref="E53:L53" si="23">SUM(E58)</f>
        <v>1139.75</v>
      </c>
      <c r="F53" s="85">
        <f t="shared" si="23"/>
        <v>1139.75</v>
      </c>
      <c r="G53" s="85">
        <f t="shared" si="23"/>
        <v>1265.3</v>
      </c>
      <c r="H53" s="85">
        <f t="shared" si="23"/>
        <v>1146.5</v>
      </c>
      <c r="I53" s="86">
        <f>SUM(I58)</f>
        <v>1220.68</v>
      </c>
      <c r="J53" s="85">
        <f t="shared" si="23"/>
        <v>1792.7</v>
      </c>
      <c r="K53" s="87">
        <f t="shared" si="23"/>
        <v>1294.81</v>
      </c>
      <c r="L53" s="87">
        <f t="shared" si="23"/>
        <v>1294.81</v>
      </c>
      <c r="M53" s="106">
        <f t="shared" si="4"/>
        <v>10294.299999999999</v>
      </c>
    </row>
    <row r="54" spans="1:13" ht="28.5" customHeight="1" x14ac:dyDescent="0.2">
      <c r="A54" s="235"/>
      <c r="B54" s="235"/>
      <c r="C54" s="76" t="s">
        <v>130</v>
      </c>
      <c r="D54" s="79">
        <f t="shared" si="17"/>
        <v>0</v>
      </c>
      <c r="E54" s="85"/>
      <c r="F54" s="85"/>
      <c r="G54" s="85"/>
      <c r="H54" s="85"/>
      <c r="I54" s="86"/>
      <c r="J54" s="85"/>
      <c r="K54" s="87"/>
      <c r="L54" s="87"/>
      <c r="M54" s="106">
        <f t="shared" si="4"/>
        <v>0</v>
      </c>
    </row>
    <row r="55" spans="1:13" ht="19.5" customHeight="1" x14ac:dyDescent="0.2">
      <c r="A55" s="235"/>
      <c r="B55" s="235"/>
      <c r="C55" s="76" t="s">
        <v>131</v>
      </c>
      <c r="D55" s="79">
        <f t="shared" si="17"/>
        <v>0</v>
      </c>
      <c r="E55" s="85"/>
      <c r="F55" s="85"/>
      <c r="G55" s="85"/>
      <c r="H55" s="85"/>
      <c r="I55" s="86"/>
      <c r="J55" s="85"/>
      <c r="K55" s="87"/>
      <c r="L55" s="87"/>
      <c r="M55" s="106">
        <f t="shared" si="4"/>
        <v>0</v>
      </c>
    </row>
    <row r="56" spans="1:13" ht="18.75" hidden="1" customHeight="1" x14ac:dyDescent="0.2">
      <c r="A56" s="235"/>
      <c r="B56" s="235"/>
      <c r="C56" s="76" t="s">
        <v>132</v>
      </c>
      <c r="D56" s="79">
        <f t="shared" si="17"/>
        <v>0</v>
      </c>
      <c r="E56" s="82"/>
      <c r="F56" s="82"/>
      <c r="G56" s="82"/>
      <c r="H56" s="82"/>
      <c r="I56" s="83"/>
      <c r="J56" s="82"/>
      <c r="K56" s="84"/>
      <c r="L56" s="84"/>
      <c r="M56" s="106">
        <f t="shared" si="4"/>
        <v>0</v>
      </c>
    </row>
    <row r="57" spans="1:13" ht="33.75" hidden="1" customHeight="1" x14ac:dyDescent="0.2">
      <c r="A57" s="235"/>
      <c r="B57" s="235"/>
      <c r="C57" s="76" t="s">
        <v>133</v>
      </c>
      <c r="D57" s="79">
        <f t="shared" si="17"/>
        <v>0</v>
      </c>
      <c r="E57" s="82"/>
      <c r="F57" s="82"/>
      <c r="G57" s="82"/>
      <c r="H57" s="82"/>
      <c r="I57" s="83"/>
      <c r="J57" s="82"/>
      <c r="K57" s="84"/>
      <c r="L57" s="84"/>
      <c r="M57" s="106">
        <f t="shared" si="4"/>
        <v>0</v>
      </c>
    </row>
    <row r="58" spans="1:13" ht="18.75" customHeight="1" x14ac:dyDescent="0.2">
      <c r="A58" s="235"/>
      <c r="B58" s="235"/>
      <c r="C58" s="76" t="s">
        <v>81</v>
      </c>
      <c r="D58" s="79">
        <f t="shared" si="17"/>
        <v>10294.299999999999</v>
      </c>
      <c r="E58" s="85">
        <v>1139.75</v>
      </c>
      <c r="F58" s="85">
        <v>1139.75</v>
      </c>
      <c r="G58" s="85">
        <v>1265.3</v>
      </c>
      <c r="H58" s="85">
        <v>1146.5</v>
      </c>
      <c r="I58" s="86">
        <v>1220.68</v>
      </c>
      <c r="J58" s="85">
        <v>1792.7</v>
      </c>
      <c r="K58" s="87">
        <v>1294.81</v>
      </c>
      <c r="L58" s="87">
        <v>1294.81</v>
      </c>
      <c r="M58" s="106">
        <f t="shared" si="4"/>
        <v>10294.299999999999</v>
      </c>
    </row>
    <row r="59" spans="1:13" ht="31.5" customHeight="1" x14ac:dyDescent="0.2">
      <c r="A59" s="236"/>
      <c r="B59" s="236"/>
      <c r="C59" s="76" t="s">
        <v>82</v>
      </c>
      <c r="D59" s="79">
        <f t="shared" si="17"/>
        <v>0</v>
      </c>
      <c r="E59" s="82"/>
      <c r="F59" s="82"/>
      <c r="G59" s="82"/>
      <c r="H59" s="82"/>
      <c r="I59" s="83"/>
      <c r="J59" s="82"/>
      <c r="K59" s="84"/>
      <c r="L59" s="84"/>
      <c r="M59" s="106">
        <f t="shared" si="4"/>
        <v>0</v>
      </c>
    </row>
    <row r="60" spans="1:13" x14ac:dyDescent="0.2">
      <c r="A60" s="234" t="s">
        <v>8</v>
      </c>
      <c r="B60" s="234"/>
      <c r="C60" s="76" t="s">
        <v>136</v>
      </c>
      <c r="D60" s="79">
        <f t="shared" si="17"/>
        <v>524.1</v>
      </c>
      <c r="E60" s="85">
        <f t="shared" ref="E60:L60" si="24">SUM(E63)</f>
        <v>0</v>
      </c>
      <c r="F60" s="85">
        <f t="shared" si="24"/>
        <v>0</v>
      </c>
      <c r="G60" s="85">
        <f t="shared" si="24"/>
        <v>519.1</v>
      </c>
      <c r="H60" s="85">
        <f t="shared" si="24"/>
        <v>1</v>
      </c>
      <c r="I60" s="86">
        <f t="shared" si="24"/>
        <v>1</v>
      </c>
      <c r="J60" s="85">
        <f t="shared" si="24"/>
        <v>1</v>
      </c>
      <c r="K60" s="87">
        <f t="shared" si="24"/>
        <v>1</v>
      </c>
      <c r="L60" s="87">
        <f t="shared" si="24"/>
        <v>1</v>
      </c>
      <c r="M60" s="106">
        <f t="shared" si="4"/>
        <v>524.1</v>
      </c>
    </row>
    <row r="61" spans="1:13" ht="23.25" customHeight="1" x14ac:dyDescent="0.2">
      <c r="A61" s="235"/>
      <c r="B61" s="235"/>
      <c r="C61" s="76" t="s">
        <v>130</v>
      </c>
      <c r="D61" s="79">
        <f t="shared" si="17"/>
        <v>0</v>
      </c>
      <c r="E61" s="82"/>
      <c r="F61" s="82"/>
      <c r="G61" s="82"/>
      <c r="H61" s="82"/>
      <c r="I61" s="83"/>
      <c r="J61" s="82"/>
      <c r="K61" s="84"/>
      <c r="L61" s="84"/>
      <c r="M61" s="106">
        <f t="shared" si="4"/>
        <v>0</v>
      </c>
    </row>
    <row r="62" spans="1:13" ht="21" customHeight="1" x14ac:dyDescent="0.2">
      <c r="A62" s="235"/>
      <c r="B62" s="235"/>
      <c r="C62" s="76" t="s">
        <v>131</v>
      </c>
      <c r="D62" s="79">
        <f t="shared" si="17"/>
        <v>0</v>
      </c>
      <c r="E62" s="82"/>
      <c r="F62" s="82"/>
      <c r="G62" s="82"/>
      <c r="H62" s="82"/>
      <c r="I62" s="83"/>
      <c r="J62" s="82"/>
      <c r="K62" s="84"/>
      <c r="L62" s="84"/>
      <c r="M62" s="106">
        <f t="shared" si="4"/>
        <v>0</v>
      </c>
    </row>
    <row r="63" spans="1:13" ht="20.25" customHeight="1" x14ac:dyDescent="0.2">
      <c r="A63" s="235"/>
      <c r="B63" s="235"/>
      <c r="C63" s="76" t="s">
        <v>132</v>
      </c>
      <c r="D63" s="79">
        <f t="shared" si="17"/>
        <v>524.1</v>
      </c>
      <c r="E63" s="85">
        <v>0</v>
      </c>
      <c r="F63" s="85">
        <v>0</v>
      </c>
      <c r="G63" s="85">
        <v>519.1</v>
      </c>
      <c r="H63" s="85">
        <v>1</v>
      </c>
      <c r="I63" s="86">
        <v>1</v>
      </c>
      <c r="J63" s="85">
        <v>1</v>
      </c>
      <c r="K63" s="87">
        <v>1</v>
      </c>
      <c r="L63" s="87">
        <v>1</v>
      </c>
      <c r="M63" s="106">
        <f t="shared" si="4"/>
        <v>524.1</v>
      </c>
    </row>
    <row r="64" spans="1:13" ht="29.25" customHeight="1" x14ac:dyDescent="0.2">
      <c r="A64" s="236"/>
      <c r="B64" s="236"/>
      <c r="C64" s="76" t="s">
        <v>133</v>
      </c>
      <c r="D64" s="79">
        <f t="shared" si="17"/>
        <v>0</v>
      </c>
      <c r="E64" s="82"/>
      <c r="F64" s="82"/>
      <c r="G64" s="82"/>
      <c r="H64" s="82"/>
      <c r="I64" s="83"/>
      <c r="J64" s="82"/>
      <c r="K64" s="84"/>
      <c r="L64" s="84"/>
      <c r="M64" s="106">
        <f t="shared" si="4"/>
        <v>0</v>
      </c>
    </row>
    <row r="65" spans="1:13" x14ac:dyDescent="0.2">
      <c r="A65" s="234" t="s">
        <v>28</v>
      </c>
      <c r="B65" s="234"/>
      <c r="C65" s="76" t="s">
        <v>136</v>
      </c>
      <c r="D65" s="79">
        <f t="shared" si="17"/>
        <v>2983.35</v>
      </c>
      <c r="E65" s="85">
        <f t="shared" ref="E65:L65" si="25">SUM(E68)</f>
        <v>287.2</v>
      </c>
      <c r="F65" s="85">
        <f t="shared" si="25"/>
        <v>295.35000000000002</v>
      </c>
      <c r="G65" s="85">
        <f t="shared" si="25"/>
        <v>364</v>
      </c>
      <c r="H65" s="85">
        <f t="shared" si="25"/>
        <v>346.2</v>
      </c>
      <c r="I65" s="86">
        <f t="shared" si="25"/>
        <v>368.6</v>
      </c>
      <c r="J65" s="85">
        <f t="shared" si="25"/>
        <v>540</v>
      </c>
      <c r="K65" s="87">
        <f t="shared" si="25"/>
        <v>391</v>
      </c>
      <c r="L65" s="87">
        <f t="shared" si="25"/>
        <v>391</v>
      </c>
      <c r="M65" s="106">
        <f t="shared" si="4"/>
        <v>2983.35</v>
      </c>
    </row>
    <row r="66" spans="1:13" ht="30" customHeight="1" x14ac:dyDescent="0.2">
      <c r="A66" s="235"/>
      <c r="B66" s="235"/>
      <c r="C66" s="76" t="s">
        <v>130</v>
      </c>
      <c r="D66" s="79">
        <f t="shared" si="17"/>
        <v>0</v>
      </c>
      <c r="E66" s="82"/>
      <c r="F66" s="82"/>
      <c r="G66" s="82"/>
      <c r="H66" s="82"/>
      <c r="I66" s="83"/>
      <c r="J66" s="82"/>
      <c r="K66" s="84"/>
      <c r="L66" s="84"/>
      <c r="M66" s="106">
        <f t="shared" si="4"/>
        <v>0</v>
      </c>
    </row>
    <row r="67" spans="1:13" ht="21.75" customHeight="1" x14ac:dyDescent="0.2">
      <c r="A67" s="235"/>
      <c r="B67" s="235"/>
      <c r="C67" s="76" t="s">
        <v>131</v>
      </c>
      <c r="D67" s="79">
        <f t="shared" si="17"/>
        <v>0</v>
      </c>
      <c r="E67" s="82"/>
      <c r="F67" s="82"/>
      <c r="G67" s="82"/>
      <c r="H67" s="82"/>
      <c r="I67" s="83"/>
      <c r="J67" s="82"/>
      <c r="K67" s="84"/>
      <c r="L67" s="84"/>
      <c r="M67" s="106">
        <f t="shared" si="4"/>
        <v>0</v>
      </c>
    </row>
    <row r="68" spans="1:13" ht="21.75" customHeight="1" x14ac:dyDescent="0.2">
      <c r="A68" s="235"/>
      <c r="B68" s="235"/>
      <c r="C68" s="76" t="s">
        <v>132</v>
      </c>
      <c r="D68" s="79">
        <f t="shared" si="17"/>
        <v>2983.35</v>
      </c>
      <c r="E68" s="85">
        <v>287.2</v>
      </c>
      <c r="F68" s="85">
        <v>295.35000000000002</v>
      </c>
      <c r="G68" s="85">
        <v>364</v>
      </c>
      <c r="H68" s="85">
        <v>346.2</v>
      </c>
      <c r="I68" s="86">
        <v>368.6</v>
      </c>
      <c r="J68" s="85">
        <v>540</v>
      </c>
      <c r="K68" s="87">
        <v>391</v>
      </c>
      <c r="L68" s="87">
        <v>391</v>
      </c>
      <c r="M68" s="106">
        <f t="shared" si="4"/>
        <v>2983.35</v>
      </c>
    </row>
    <row r="69" spans="1:13" ht="35.25" customHeight="1" x14ac:dyDescent="0.2">
      <c r="A69" s="236"/>
      <c r="B69" s="236"/>
      <c r="C69" s="76" t="s">
        <v>133</v>
      </c>
      <c r="D69" s="79">
        <f t="shared" si="17"/>
        <v>0</v>
      </c>
      <c r="E69" s="82"/>
      <c r="F69" s="82"/>
      <c r="G69" s="82"/>
      <c r="H69" s="82"/>
      <c r="I69" s="83"/>
      <c r="J69" s="82"/>
      <c r="K69" s="84"/>
      <c r="L69" s="84"/>
      <c r="M69" s="106">
        <f t="shared" si="4"/>
        <v>0</v>
      </c>
    </row>
    <row r="70" spans="1:13" x14ac:dyDescent="0.2">
      <c r="A70" s="237" t="s">
        <v>147</v>
      </c>
      <c r="B70" s="213" t="s">
        <v>135</v>
      </c>
      <c r="C70" s="76" t="s">
        <v>136</v>
      </c>
      <c r="D70" s="79">
        <f t="shared" si="17"/>
        <v>94160.07</v>
      </c>
      <c r="E70" s="82">
        <f t="shared" ref="E70:H70" si="26">E80+E85+E90+E95+E100+E105+E110+E115+E120+E137</f>
        <v>8716.5600000000013</v>
      </c>
      <c r="F70" s="82">
        <f t="shared" si="26"/>
        <v>9953.090000000002</v>
      </c>
      <c r="G70" s="82">
        <f t="shared" si="26"/>
        <v>10495.590000000002</v>
      </c>
      <c r="H70" s="82">
        <f t="shared" si="26"/>
        <v>12248.44</v>
      </c>
      <c r="I70" s="83">
        <f>I80+I85+I90+I95+I100+I105+I110+I115+I120+I137+I125</f>
        <v>14075.34</v>
      </c>
      <c r="J70" s="82">
        <f>J80+J85+J90+J95+J100+J105+J110+J115+J120+J137+J125</f>
        <v>12714.93</v>
      </c>
      <c r="K70" s="84">
        <f>K80+K85+K90+K95+K100+K105+K110+K115+K120+K137+K125</f>
        <v>12827.15</v>
      </c>
      <c r="L70" s="84">
        <f>L80+L85+L90+L95+L100+L105+L110+L115+L120+L137+L125</f>
        <v>13128.97</v>
      </c>
      <c r="M70" s="106">
        <f t="shared" si="4"/>
        <v>94160.07</v>
      </c>
    </row>
    <row r="71" spans="1:13" ht="26.25" customHeight="1" x14ac:dyDescent="0.2">
      <c r="A71" s="238"/>
      <c r="B71" s="214"/>
      <c r="C71" s="76" t="s">
        <v>130</v>
      </c>
      <c r="D71" s="79">
        <f t="shared" si="17"/>
        <v>0</v>
      </c>
      <c r="E71" s="82"/>
      <c r="F71" s="82"/>
      <c r="G71" s="82"/>
      <c r="H71" s="82"/>
      <c r="I71" s="83"/>
      <c r="J71" s="82"/>
      <c r="K71" s="84"/>
      <c r="L71" s="84"/>
      <c r="M71" s="106">
        <f t="shared" si="4"/>
        <v>0</v>
      </c>
    </row>
    <row r="72" spans="1:13" ht="21" customHeight="1" x14ac:dyDescent="0.2">
      <c r="A72" s="238"/>
      <c r="B72" s="214"/>
      <c r="C72" s="76" t="s">
        <v>131</v>
      </c>
      <c r="D72" s="79">
        <f t="shared" si="17"/>
        <v>0</v>
      </c>
      <c r="E72" s="82"/>
      <c r="F72" s="82"/>
      <c r="G72" s="82"/>
      <c r="H72" s="82"/>
      <c r="I72" s="83"/>
      <c r="J72" s="82"/>
      <c r="K72" s="84"/>
      <c r="L72" s="84"/>
      <c r="M72" s="106">
        <f t="shared" si="4"/>
        <v>0</v>
      </c>
    </row>
    <row r="73" spans="1:13" ht="18.75" customHeight="1" x14ac:dyDescent="0.2">
      <c r="A73" s="238"/>
      <c r="B73" s="214"/>
      <c r="C73" s="76" t="s">
        <v>132</v>
      </c>
      <c r="D73" s="79">
        <f t="shared" si="17"/>
        <v>94160.07</v>
      </c>
      <c r="E73" s="82">
        <f>E80+E85+E90+E95+E100++E105+E110+E115+E120+E137</f>
        <v>8716.5600000000013</v>
      </c>
      <c r="F73" s="82">
        <f t="shared" ref="F73:H73" si="27">F80+F85+F90+F95+F100++F105+F110+F115+F120+F137</f>
        <v>9953.090000000002</v>
      </c>
      <c r="G73" s="82">
        <f t="shared" si="27"/>
        <v>10495.590000000002</v>
      </c>
      <c r="H73" s="82">
        <f t="shared" si="27"/>
        <v>12248.44</v>
      </c>
      <c r="I73" s="83">
        <f t="shared" ref="I73:J73" si="28">I80+I85+I90+I95+I100++I105+I110+I115+I120+I137+I135</f>
        <v>14075.34</v>
      </c>
      <c r="J73" s="82">
        <f t="shared" si="28"/>
        <v>12714.93</v>
      </c>
      <c r="K73" s="84">
        <f>K80+K85+K90+K95+K100++K105+K110+K115+K120+K137+K135</f>
        <v>12827.15</v>
      </c>
      <c r="L73" s="84">
        <f>L80+L85+L90+L95+L100++L105+L110+L115+L120+L137+L135</f>
        <v>13128.97</v>
      </c>
      <c r="M73" s="106">
        <f t="shared" si="4"/>
        <v>94160.07</v>
      </c>
    </row>
    <row r="74" spans="1:13" ht="33.75" customHeight="1" x14ac:dyDescent="0.2">
      <c r="A74" s="238"/>
      <c r="B74" s="240"/>
      <c r="C74" s="76" t="s">
        <v>133</v>
      </c>
      <c r="D74" s="79">
        <f t="shared" si="17"/>
        <v>0</v>
      </c>
      <c r="E74" s="82"/>
      <c r="F74" s="82"/>
      <c r="G74" s="82"/>
      <c r="H74" s="82"/>
      <c r="I74" s="83"/>
      <c r="J74" s="82"/>
      <c r="K74" s="84"/>
      <c r="L74" s="84"/>
      <c r="M74" s="106">
        <f t="shared" si="4"/>
        <v>0</v>
      </c>
    </row>
    <row r="75" spans="1:13" x14ac:dyDescent="0.2">
      <c r="A75" s="238"/>
      <c r="B75" s="213" t="s">
        <v>129</v>
      </c>
      <c r="C75" s="76" t="s">
        <v>136</v>
      </c>
      <c r="D75" s="79"/>
      <c r="E75" s="82">
        <f>SUM(E78)</f>
        <v>8716.5600000000013</v>
      </c>
      <c r="F75" s="82">
        <f t="shared" ref="F75:L75" si="29">SUM(F78)</f>
        <v>9953.090000000002</v>
      </c>
      <c r="G75" s="82">
        <f t="shared" si="29"/>
        <v>10495.590000000002</v>
      </c>
      <c r="H75" s="82">
        <f t="shared" si="29"/>
        <v>12248.44</v>
      </c>
      <c r="I75" s="82">
        <f t="shared" si="29"/>
        <v>14075.34</v>
      </c>
      <c r="J75" s="82">
        <f t="shared" si="29"/>
        <v>12714.93</v>
      </c>
      <c r="K75" s="82">
        <f t="shared" si="29"/>
        <v>12827.15</v>
      </c>
      <c r="L75" s="82">
        <f t="shared" si="29"/>
        <v>13128.97</v>
      </c>
      <c r="M75" s="106">
        <f t="shared" si="4"/>
        <v>94160.07</v>
      </c>
    </row>
    <row r="76" spans="1:13" ht="27.75" customHeight="1" x14ac:dyDescent="0.2">
      <c r="A76" s="238"/>
      <c r="B76" s="214"/>
      <c r="C76" s="76" t="s">
        <v>130</v>
      </c>
      <c r="D76" s="79"/>
      <c r="E76" s="82"/>
      <c r="F76" s="82"/>
      <c r="G76" s="82"/>
      <c r="H76" s="82"/>
      <c r="I76" s="83"/>
      <c r="J76" s="82"/>
      <c r="K76" s="84"/>
      <c r="L76" s="84"/>
      <c r="M76" s="106">
        <f t="shared" ref="M76:M139" si="30">SUM(E76:L76)</f>
        <v>0</v>
      </c>
    </row>
    <row r="77" spans="1:13" ht="21.75" customHeight="1" x14ac:dyDescent="0.2">
      <c r="A77" s="238"/>
      <c r="B77" s="214"/>
      <c r="C77" s="76" t="s">
        <v>131</v>
      </c>
      <c r="D77" s="79"/>
      <c r="E77" s="82"/>
      <c r="F77" s="82"/>
      <c r="G77" s="82"/>
      <c r="H77" s="82"/>
      <c r="I77" s="83"/>
      <c r="J77" s="82"/>
      <c r="K77" s="84"/>
      <c r="L77" s="84"/>
      <c r="M77" s="106">
        <f t="shared" si="30"/>
        <v>0</v>
      </c>
    </row>
    <row r="78" spans="1:13" ht="16.5" customHeight="1" x14ac:dyDescent="0.2">
      <c r="A78" s="238"/>
      <c r="B78" s="214"/>
      <c r="C78" s="76" t="s">
        <v>132</v>
      </c>
      <c r="D78" s="79"/>
      <c r="E78" s="82">
        <f>SUM(E73)</f>
        <v>8716.5600000000013</v>
      </c>
      <c r="F78" s="82">
        <f t="shared" ref="F78:L78" si="31">SUM(F73)</f>
        <v>9953.090000000002</v>
      </c>
      <c r="G78" s="82">
        <f t="shared" si="31"/>
        <v>10495.590000000002</v>
      </c>
      <c r="H78" s="82">
        <f t="shared" si="31"/>
        <v>12248.44</v>
      </c>
      <c r="I78" s="82">
        <f t="shared" si="31"/>
        <v>14075.34</v>
      </c>
      <c r="J78" s="82">
        <f t="shared" si="31"/>
        <v>12714.93</v>
      </c>
      <c r="K78" s="82">
        <f t="shared" si="31"/>
        <v>12827.15</v>
      </c>
      <c r="L78" s="82">
        <f t="shared" si="31"/>
        <v>13128.97</v>
      </c>
      <c r="M78" s="106">
        <f t="shared" si="30"/>
        <v>94160.07</v>
      </c>
    </row>
    <row r="79" spans="1:13" ht="30" customHeight="1" x14ac:dyDescent="0.2">
      <c r="A79" s="239"/>
      <c r="B79" s="214"/>
      <c r="C79" s="76" t="s">
        <v>133</v>
      </c>
      <c r="D79" s="79"/>
      <c r="E79" s="82"/>
      <c r="F79" s="82"/>
      <c r="G79" s="82"/>
      <c r="H79" s="82"/>
      <c r="I79" s="83"/>
      <c r="J79" s="82"/>
      <c r="K79" s="84"/>
      <c r="L79" s="84"/>
      <c r="M79" s="106">
        <f t="shared" si="30"/>
        <v>0</v>
      </c>
    </row>
    <row r="80" spans="1:13" x14ac:dyDescent="0.2">
      <c r="A80" s="234" t="s">
        <v>26</v>
      </c>
      <c r="B80" s="234"/>
      <c r="C80" s="76" t="s">
        <v>136</v>
      </c>
      <c r="D80" s="79">
        <f t="shared" si="17"/>
        <v>57316.270000000004</v>
      </c>
      <c r="E80" s="85">
        <f t="shared" ref="E80:L80" si="32">SUM(E83)</f>
        <v>5169.07</v>
      </c>
      <c r="F80" s="85">
        <f t="shared" si="32"/>
        <v>5970.6</v>
      </c>
      <c r="G80" s="85">
        <f t="shared" si="32"/>
        <v>6238.6</v>
      </c>
      <c r="H80" s="85">
        <f t="shared" si="32"/>
        <v>6970</v>
      </c>
      <c r="I80" s="85">
        <f t="shared" si="32"/>
        <v>7782</v>
      </c>
      <c r="J80" s="85">
        <f t="shared" si="32"/>
        <v>8602</v>
      </c>
      <c r="K80" s="87">
        <f t="shared" si="32"/>
        <v>8292</v>
      </c>
      <c r="L80" s="87">
        <f t="shared" si="32"/>
        <v>8292</v>
      </c>
      <c r="M80" s="106">
        <f t="shared" si="30"/>
        <v>57316.270000000004</v>
      </c>
    </row>
    <row r="81" spans="1:13" ht="22.5" customHeight="1" x14ac:dyDescent="0.2">
      <c r="A81" s="235"/>
      <c r="B81" s="235"/>
      <c r="C81" s="76" t="s">
        <v>130</v>
      </c>
      <c r="D81" s="79">
        <f t="shared" si="17"/>
        <v>0</v>
      </c>
      <c r="E81" s="82"/>
      <c r="F81" s="82"/>
      <c r="G81" s="82"/>
      <c r="H81" s="82"/>
      <c r="I81" s="83"/>
      <c r="J81" s="82"/>
      <c r="K81" s="84"/>
      <c r="L81" s="84"/>
      <c r="M81" s="106">
        <f t="shared" si="30"/>
        <v>0</v>
      </c>
    </row>
    <row r="82" spans="1:13" ht="21.75" customHeight="1" x14ac:dyDescent="0.2">
      <c r="A82" s="235"/>
      <c r="B82" s="235"/>
      <c r="C82" s="76" t="s">
        <v>131</v>
      </c>
      <c r="D82" s="79">
        <f t="shared" si="17"/>
        <v>0</v>
      </c>
      <c r="E82" s="82"/>
      <c r="F82" s="82"/>
      <c r="G82" s="82"/>
      <c r="H82" s="82"/>
      <c r="I82" s="83"/>
      <c r="J82" s="82"/>
      <c r="K82" s="84"/>
      <c r="L82" s="84"/>
      <c r="M82" s="106">
        <f t="shared" si="30"/>
        <v>0</v>
      </c>
    </row>
    <row r="83" spans="1:13" ht="21" customHeight="1" x14ac:dyDescent="0.2">
      <c r="A83" s="235"/>
      <c r="B83" s="235"/>
      <c r="C83" s="76" t="s">
        <v>132</v>
      </c>
      <c r="D83" s="79">
        <f t="shared" si="17"/>
        <v>57316.270000000004</v>
      </c>
      <c r="E83" s="85">
        <v>5169.07</v>
      </c>
      <c r="F83" s="85">
        <v>5970.6</v>
      </c>
      <c r="G83" s="85">
        <v>6238.6</v>
      </c>
      <c r="H83" s="85">
        <v>6970</v>
      </c>
      <c r="I83" s="86">
        <v>7782</v>
      </c>
      <c r="J83" s="85">
        <v>8602</v>
      </c>
      <c r="K83" s="87">
        <v>8292</v>
      </c>
      <c r="L83" s="87">
        <v>8292</v>
      </c>
      <c r="M83" s="106">
        <f t="shared" si="30"/>
        <v>57316.270000000004</v>
      </c>
    </row>
    <row r="84" spans="1:13" ht="30.75" customHeight="1" x14ac:dyDescent="0.2">
      <c r="A84" s="236"/>
      <c r="B84" s="236"/>
      <c r="C84" s="76" t="s">
        <v>133</v>
      </c>
      <c r="D84" s="79">
        <f t="shared" si="17"/>
        <v>0</v>
      </c>
      <c r="E84" s="82"/>
      <c r="F84" s="82"/>
      <c r="G84" s="82"/>
      <c r="H84" s="82"/>
      <c r="I84" s="83"/>
      <c r="J84" s="82"/>
      <c r="K84" s="84"/>
      <c r="L84" s="84"/>
      <c r="M84" s="106">
        <f t="shared" si="30"/>
        <v>0</v>
      </c>
    </row>
    <row r="85" spans="1:13" x14ac:dyDescent="0.2">
      <c r="A85" s="234" t="s">
        <v>8</v>
      </c>
      <c r="B85" s="234"/>
      <c r="C85" s="76" t="s">
        <v>136</v>
      </c>
      <c r="D85" s="79">
        <f t="shared" si="17"/>
        <v>235.8</v>
      </c>
      <c r="E85" s="85">
        <f t="shared" ref="E85:L85" si="33">SUM(E88)</f>
        <v>20.8</v>
      </c>
      <c r="F85" s="85">
        <f t="shared" si="33"/>
        <v>30</v>
      </c>
      <c r="G85" s="85">
        <f t="shared" si="33"/>
        <v>30</v>
      </c>
      <c r="H85" s="85">
        <f t="shared" si="33"/>
        <v>31</v>
      </c>
      <c r="I85" s="86">
        <f t="shared" si="33"/>
        <v>31</v>
      </c>
      <c r="J85" s="85">
        <f t="shared" si="33"/>
        <v>31</v>
      </c>
      <c r="K85" s="87">
        <f t="shared" si="33"/>
        <v>31</v>
      </c>
      <c r="L85" s="87">
        <f t="shared" si="33"/>
        <v>31</v>
      </c>
      <c r="M85" s="106">
        <f t="shared" si="30"/>
        <v>235.8</v>
      </c>
    </row>
    <row r="86" spans="1:13" ht="25.5" customHeight="1" x14ac:dyDescent="0.2">
      <c r="A86" s="235"/>
      <c r="B86" s="235"/>
      <c r="C86" s="76" t="s">
        <v>130</v>
      </c>
      <c r="D86" s="79">
        <f t="shared" si="17"/>
        <v>0</v>
      </c>
      <c r="E86" s="82"/>
      <c r="F86" s="82"/>
      <c r="G86" s="82"/>
      <c r="H86" s="82"/>
      <c r="I86" s="83"/>
      <c r="J86" s="82"/>
      <c r="K86" s="84"/>
      <c r="L86" s="84"/>
      <c r="M86" s="106">
        <f t="shared" si="30"/>
        <v>0</v>
      </c>
    </row>
    <row r="87" spans="1:13" ht="21" customHeight="1" x14ac:dyDescent="0.2">
      <c r="A87" s="235"/>
      <c r="B87" s="235"/>
      <c r="C87" s="76" t="s">
        <v>131</v>
      </c>
      <c r="D87" s="79">
        <f t="shared" si="17"/>
        <v>0</v>
      </c>
      <c r="E87" s="82"/>
      <c r="F87" s="82"/>
      <c r="G87" s="82"/>
      <c r="H87" s="82"/>
      <c r="I87" s="83"/>
      <c r="J87" s="82"/>
      <c r="K87" s="84"/>
      <c r="L87" s="84"/>
      <c r="M87" s="106">
        <f t="shared" si="30"/>
        <v>0</v>
      </c>
    </row>
    <row r="88" spans="1:13" ht="24" customHeight="1" x14ac:dyDescent="0.2">
      <c r="A88" s="235"/>
      <c r="B88" s="235"/>
      <c r="C88" s="76" t="s">
        <v>132</v>
      </c>
      <c r="D88" s="79">
        <f t="shared" si="17"/>
        <v>235.8</v>
      </c>
      <c r="E88" s="85">
        <v>20.8</v>
      </c>
      <c r="F88" s="85">
        <v>30</v>
      </c>
      <c r="G88" s="85">
        <v>30</v>
      </c>
      <c r="H88" s="85">
        <v>31</v>
      </c>
      <c r="I88" s="86">
        <v>31</v>
      </c>
      <c r="J88" s="85">
        <v>31</v>
      </c>
      <c r="K88" s="87">
        <v>31</v>
      </c>
      <c r="L88" s="87">
        <v>31</v>
      </c>
      <c r="M88" s="106">
        <f t="shared" si="30"/>
        <v>235.8</v>
      </c>
    </row>
    <row r="89" spans="1:13" ht="33" customHeight="1" x14ac:dyDescent="0.2">
      <c r="A89" s="236"/>
      <c r="B89" s="236"/>
      <c r="C89" s="76" t="s">
        <v>133</v>
      </c>
      <c r="D89" s="79">
        <f t="shared" si="17"/>
        <v>0</v>
      </c>
      <c r="E89" s="82"/>
      <c r="F89" s="82"/>
      <c r="G89" s="82"/>
      <c r="H89" s="82"/>
      <c r="I89" s="83"/>
      <c r="J89" s="82"/>
      <c r="K89" s="84"/>
      <c r="L89" s="84"/>
      <c r="M89" s="106">
        <f t="shared" si="30"/>
        <v>0</v>
      </c>
    </row>
    <row r="90" spans="1:13" x14ac:dyDescent="0.2">
      <c r="A90" s="234" t="s">
        <v>28</v>
      </c>
      <c r="B90" s="234"/>
      <c r="C90" s="76" t="s">
        <v>136</v>
      </c>
      <c r="D90" s="79">
        <f t="shared" si="17"/>
        <v>16116.5</v>
      </c>
      <c r="E90" s="85">
        <f t="shared" ref="E90:L90" si="34">SUM(E93)</f>
        <v>1539</v>
      </c>
      <c r="F90" s="85">
        <f t="shared" si="34"/>
        <v>1798.5</v>
      </c>
      <c r="G90" s="85">
        <f t="shared" si="34"/>
        <v>1898</v>
      </c>
      <c r="H90" s="85">
        <f t="shared" si="34"/>
        <v>2287</v>
      </c>
      <c r="I90" s="86">
        <f t="shared" si="34"/>
        <v>2273</v>
      </c>
      <c r="J90" s="85">
        <f t="shared" si="34"/>
        <v>2107</v>
      </c>
      <c r="K90" s="87">
        <f t="shared" si="34"/>
        <v>2107</v>
      </c>
      <c r="L90" s="87">
        <f t="shared" si="34"/>
        <v>2107</v>
      </c>
      <c r="M90" s="106">
        <f t="shared" si="30"/>
        <v>16116.5</v>
      </c>
    </row>
    <row r="91" spans="1:13" ht="29.25" customHeight="1" x14ac:dyDescent="0.2">
      <c r="A91" s="235"/>
      <c r="B91" s="235"/>
      <c r="C91" s="76" t="s">
        <v>130</v>
      </c>
      <c r="D91" s="79">
        <f t="shared" si="17"/>
        <v>0</v>
      </c>
      <c r="E91" s="82"/>
      <c r="F91" s="82"/>
      <c r="G91" s="82"/>
      <c r="H91" s="82"/>
      <c r="I91" s="83"/>
      <c r="J91" s="82"/>
      <c r="K91" s="84"/>
      <c r="L91" s="84"/>
      <c r="M91" s="106">
        <f t="shared" si="30"/>
        <v>0</v>
      </c>
    </row>
    <row r="92" spans="1:13" ht="21.75" customHeight="1" x14ac:dyDescent="0.2">
      <c r="A92" s="235"/>
      <c r="B92" s="235"/>
      <c r="C92" s="76" t="s">
        <v>131</v>
      </c>
      <c r="D92" s="79">
        <f t="shared" si="17"/>
        <v>0</v>
      </c>
      <c r="E92" s="82"/>
      <c r="F92" s="82"/>
      <c r="G92" s="82"/>
      <c r="H92" s="82"/>
      <c r="I92" s="83"/>
      <c r="J92" s="82"/>
      <c r="K92" s="84"/>
      <c r="L92" s="84"/>
      <c r="M92" s="106">
        <f t="shared" si="30"/>
        <v>0</v>
      </c>
    </row>
    <row r="93" spans="1:13" ht="18" customHeight="1" x14ac:dyDescent="0.2">
      <c r="A93" s="235"/>
      <c r="B93" s="235"/>
      <c r="C93" s="76" t="s">
        <v>132</v>
      </c>
      <c r="D93" s="79">
        <f t="shared" si="17"/>
        <v>16116.5</v>
      </c>
      <c r="E93" s="85">
        <v>1539</v>
      </c>
      <c r="F93" s="85">
        <v>1798.5</v>
      </c>
      <c r="G93" s="85">
        <v>1898</v>
      </c>
      <c r="H93" s="85">
        <v>2287</v>
      </c>
      <c r="I93" s="86">
        <v>2273</v>
      </c>
      <c r="J93" s="85">
        <v>2107</v>
      </c>
      <c r="K93" s="87">
        <v>2107</v>
      </c>
      <c r="L93" s="87">
        <v>2107</v>
      </c>
      <c r="M93" s="106">
        <f t="shared" si="30"/>
        <v>16116.5</v>
      </c>
    </row>
    <row r="94" spans="1:13" ht="32.25" customHeight="1" x14ac:dyDescent="0.2">
      <c r="A94" s="236"/>
      <c r="B94" s="236"/>
      <c r="C94" s="76" t="s">
        <v>133</v>
      </c>
      <c r="D94" s="79">
        <f t="shared" si="17"/>
        <v>0</v>
      </c>
      <c r="E94" s="82"/>
      <c r="F94" s="82"/>
      <c r="G94" s="82"/>
      <c r="H94" s="82"/>
      <c r="I94" s="83"/>
      <c r="J94" s="82"/>
      <c r="K94" s="84"/>
      <c r="L94" s="84"/>
      <c r="M94" s="106">
        <f t="shared" si="30"/>
        <v>0</v>
      </c>
    </row>
    <row r="95" spans="1:13" x14ac:dyDescent="0.2">
      <c r="A95" s="234" t="s">
        <v>13</v>
      </c>
      <c r="B95" s="234"/>
      <c r="C95" s="76" t="s">
        <v>136</v>
      </c>
      <c r="D95" s="79">
        <f t="shared" si="17"/>
        <v>716.2</v>
      </c>
      <c r="E95" s="85">
        <f t="shared" ref="E95:L95" si="35">SUM(E98)</f>
        <v>171.1</v>
      </c>
      <c r="F95" s="85">
        <f t="shared" si="35"/>
        <v>205</v>
      </c>
      <c r="G95" s="85">
        <f t="shared" si="35"/>
        <v>215.1</v>
      </c>
      <c r="H95" s="85">
        <f t="shared" si="35"/>
        <v>0</v>
      </c>
      <c r="I95" s="86">
        <f t="shared" si="35"/>
        <v>125</v>
      </c>
      <c r="J95" s="85">
        <f t="shared" si="35"/>
        <v>0</v>
      </c>
      <c r="K95" s="87">
        <f t="shared" si="35"/>
        <v>0</v>
      </c>
      <c r="L95" s="87">
        <f t="shared" si="35"/>
        <v>0</v>
      </c>
      <c r="M95" s="106">
        <f t="shared" si="30"/>
        <v>716.2</v>
      </c>
    </row>
    <row r="96" spans="1:13" ht="27.75" customHeight="1" x14ac:dyDescent="0.2">
      <c r="A96" s="235"/>
      <c r="B96" s="235"/>
      <c r="C96" s="76" t="s">
        <v>130</v>
      </c>
      <c r="D96" s="79">
        <f t="shared" si="17"/>
        <v>0</v>
      </c>
      <c r="E96" s="82"/>
      <c r="F96" s="82"/>
      <c r="G96" s="82"/>
      <c r="H96" s="82"/>
      <c r="I96" s="83"/>
      <c r="J96" s="82"/>
      <c r="K96" s="84"/>
      <c r="L96" s="84"/>
      <c r="M96" s="106">
        <f t="shared" si="30"/>
        <v>0</v>
      </c>
    </row>
    <row r="97" spans="1:13" ht="19.5" customHeight="1" x14ac:dyDescent="0.2">
      <c r="A97" s="235"/>
      <c r="B97" s="235"/>
      <c r="C97" s="76" t="s">
        <v>131</v>
      </c>
      <c r="D97" s="79">
        <f t="shared" si="17"/>
        <v>0</v>
      </c>
      <c r="E97" s="82"/>
      <c r="F97" s="82"/>
      <c r="G97" s="82"/>
      <c r="H97" s="82"/>
      <c r="I97" s="83"/>
      <c r="J97" s="82"/>
      <c r="K97" s="84"/>
      <c r="L97" s="84"/>
      <c r="M97" s="106">
        <f t="shared" si="30"/>
        <v>0</v>
      </c>
    </row>
    <row r="98" spans="1:13" ht="20.25" customHeight="1" x14ac:dyDescent="0.2">
      <c r="A98" s="235"/>
      <c r="B98" s="235"/>
      <c r="C98" s="76" t="s">
        <v>132</v>
      </c>
      <c r="D98" s="79">
        <f t="shared" si="17"/>
        <v>716.2</v>
      </c>
      <c r="E98" s="85">
        <v>171.1</v>
      </c>
      <c r="F98" s="85">
        <v>205</v>
      </c>
      <c r="G98" s="85">
        <v>215.1</v>
      </c>
      <c r="H98" s="85">
        <v>0</v>
      </c>
      <c r="I98" s="86">
        <v>125</v>
      </c>
      <c r="J98" s="85">
        <v>0</v>
      </c>
      <c r="K98" s="87">
        <v>0</v>
      </c>
      <c r="L98" s="87">
        <v>0</v>
      </c>
      <c r="M98" s="106">
        <f t="shared" si="30"/>
        <v>716.2</v>
      </c>
    </row>
    <row r="99" spans="1:13" ht="36.75" customHeight="1" x14ac:dyDescent="0.2">
      <c r="A99" s="236"/>
      <c r="B99" s="236"/>
      <c r="C99" s="76" t="s">
        <v>133</v>
      </c>
      <c r="D99" s="79">
        <f t="shared" si="17"/>
        <v>0</v>
      </c>
      <c r="E99" s="82"/>
      <c r="F99" s="82"/>
      <c r="G99" s="82"/>
      <c r="H99" s="82"/>
      <c r="I99" s="83"/>
      <c r="J99" s="82"/>
      <c r="K99" s="84"/>
      <c r="L99" s="84"/>
      <c r="M99" s="106">
        <f t="shared" si="30"/>
        <v>0</v>
      </c>
    </row>
    <row r="100" spans="1:13" x14ac:dyDescent="0.2">
      <c r="A100" s="234" t="s">
        <v>15</v>
      </c>
      <c r="B100" s="234"/>
      <c r="C100" s="76" t="s">
        <v>136</v>
      </c>
      <c r="D100" s="79">
        <f t="shared" si="17"/>
        <v>14302.179999999998</v>
      </c>
      <c r="E100" s="85">
        <f t="shared" ref="E100:L100" si="36">SUM(E103)</f>
        <v>1184.3</v>
      </c>
      <c r="F100" s="85">
        <f t="shared" si="36"/>
        <v>1420.7</v>
      </c>
      <c r="G100" s="85">
        <f t="shared" si="36"/>
        <v>1708.7</v>
      </c>
      <c r="H100" s="85">
        <f t="shared" si="36"/>
        <v>2359.6999999999998</v>
      </c>
      <c r="I100" s="86">
        <f t="shared" si="36"/>
        <v>3189.47</v>
      </c>
      <c r="J100" s="85">
        <f t="shared" si="36"/>
        <v>1488.35</v>
      </c>
      <c r="K100" s="86">
        <f t="shared" si="36"/>
        <v>1324.57</v>
      </c>
      <c r="L100" s="86">
        <f t="shared" si="36"/>
        <v>1626.39</v>
      </c>
      <c r="M100" s="106">
        <f t="shared" si="30"/>
        <v>14302.179999999998</v>
      </c>
    </row>
    <row r="101" spans="1:13" ht="29.25" customHeight="1" x14ac:dyDescent="0.2">
      <c r="A101" s="235"/>
      <c r="B101" s="235"/>
      <c r="C101" s="76" t="s">
        <v>130</v>
      </c>
      <c r="D101" s="79">
        <f t="shared" si="17"/>
        <v>0</v>
      </c>
      <c r="E101" s="82"/>
      <c r="F101" s="82"/>
      <c r="G101" s="82"/>
      <c r="H101" s="82"/>
      <c r="I101" s="83"/>
      <c r="J101" s="82"/>
      <c r="K101" s="84"/>
      <c r="L101" s="84"/>
      <c r="M101" s="106">
        <f t="shared" si="30"/>
        <v>0</v>
      </c>
    </row>
    <row r="102" spans="1:13" ht="21.75" customHeight="1" x14ac:dyDescent="0.2">
      <c r="A102" s="235"/>
      <c r="B102" s="235"/>
      <c r="C102" s="76" t="s">
        <v>131</v>
      </c>
      <c r="D102" s="79">
        <f t="shared" si="17"/>
        <v>0</v>
      </c>
      <c r="E102" s="82"/>
      <c r="F102" s="82"/>
      <c r="G102" s="82"/>
      <c r="H102" s="82"/>
      <c r="I102" s="83"/>
      <c r="J102" s="82"/>
      <c r="K102" s="84"/>
      <c r="L102" s="84"/>
      <c r="M102" s="106">
        <f t="shared" si="30"/>
        <v>0</v>
      </c>
    </row>
    <row r="103" spans="1:13" ht="18.75" customHeight="1" x14ac:dyDescent="0.2">
      <c r="A103" s="235"/>
      <c r="B103" s="235"/>
      <c r="C103" s="76" t="s">
        <v>132</v>
      </c>
      <c r="D103" s="79">
        <f t="shared" si="17"/>
        <v>14302.179999999998</v>
      </c>
      <c r="E103" s="85">
        <v>1184.3</v>
      </c>
      <c r="F103" s="85">
        <v>1420.7</v>
      </c>
      <c r="G103" s="85">
        <v>1708.7</v>
      </c>
      <c r="H103" s="85">
        <v>2359.6999999999998</v>
      </c>
      <c r="I103" s="86">
        <v>3189.47</v>
      </c>
      <c r="J103" s="85">
        <v>1488.35</v>
      </c>
      <c r="K103" s="87">
        <v>1324.57</v>
      </c>
      <c r="L103" s="87">
        <v>1626.39</v>
      </c>
      <c r="M103" s="106">
        <f t="shared" si="30"/>
        <v>14302.179999999998</v>
      </c>
    </row>
    <row r="104" spans="1:13" ht="33" customHeight="1" x14ac:dyDescent="0.2">
      <c r="A104" s="236"/>
      <c r="B104" s="236"/>
      <c r="C104" s="76" t="s">
        <v>133</v>
      </c>
      <c r="D104" s="79">
        <f t="shared" si="17"/>
        <v>0</v>
      </c>
      <c r="E104" s="82"/>
      <c r="F104" s="82"/>
      <c r="G104" s="82"/>
      <c r="H104" s="82"/>
      <c r="I104" s="83"/>
      <c r="J104" s="82"/>
      <c r="K104" s="84"/>
      <c r="L104" s="84"/>
      <c r="M104" s="106">
        <f t="shared" si="30"/>
        <v>0</v>
      </c>
    </row>
    <row r="105" spans="1:13" x14ac:dyDescent="0.2">
      <c r="A105" s="234" t="s">
        <v>29</v>
      </c>
      <c r="B105" s="234"/>
      <c r="C105" s="76" t="s">
        <v>136</v>
      </c>
      <c r="D105" s="79">
        <f t="shared" si="17"/>
        <v>102.56</v>
      </c>
      <c r="E105" s="85">
        <f t="shared" ref="E105:L105" si="37">SUM(E108)</f>
        <v>0</v>
      </c>
      <c r="F105" s="85">
        <f t="shared" si="37"/>
        <v>63.2</v>
      </c>
      <c r="G105" s="85">
        <f t="shared" si="37"/>
        <v>0</v>
      </c>
      <c r="H105" s="85">
        <f t="shared" si="37"/>
        <v>21.86</v>
      </c>
      <c r="I105" s="86">
        <f t="shared" si="37"/>
        <v>17.5</v>
      </c>
      <c r="J105" s="85">
        <f t="shared" si="37"/>
        <v>0</v>
      </c>
      <c r="K105" s="87">
        <f t="shared" si="37"/>
        <v>0</v>
      </c>
      <c r="L105" s="87">
        <f t="shared" si="37"/>
        <v>0</v>
      </c>
      <c r="M105" s="106">
        <f t="shared" si="30"/>
        <v>102.56</v>
      </c>
    </row>
    <row r="106" spans="1:13" ht="32.25" customHeight="1" x14ac:dyDescent="0.2">
      <c r="A106" s="235"/>
      <c r="B106" s="235"/>
      <c r="C106" s="76" t="s">
        <v>130</v>
      </c>
      <c r="D106" s="79">
        <f t="shared" si="17"/>
        <v>0</v>
      </c>
      <c r="E106" s="82"/>
      <c r="F106" s="82"/>
      <c r="G106" s="82"/>
      <c r="H106" s="82"/>
      <c r="I106" s="83"/>
      <c r="J106" s="82"/>
      <c r="K106" s="84"/>
      <c r="L106" s="84"/>
      <c r="M106" s="106">
        <f t="shared" si="30"/>
        <v>0</v>
      </c>
    </row>
    <row r="107" spans="1:13" ht="21" customHeight="1" x14ac:dyDescent="0.2">
      <c r="A107" s="235"/>
      <c r="B107" s="235"/>
      <c r="C107" s="76" t="s">
        <v>131</v>
      </c>
      <c r="D107" s="79">
        <f t="shared" si="17"/>
        <v>0</v>
      </c>
      <c r="E107" s="82"/>
      <c r="F107" s="82"/>
      <c r="G107" s="82"/>
      <c r="H107" s="82"/>
      <c r="I107" s="83"/>
      <c r="J107" s="82"/>
      <c r="K107" s="84"/>
      <c r="L107" s="84"/>
      <c r="M107" s="106">
        <f t="shared" si="30"/>
        <v>0</v>
      </c>
    </row>
    <row r="108" spans="1:13" ht="21" customHeight="1" x14ac:dyDescent="0.2">
      <c r="A108" s="235"/>
      <c r="B108" s="235"/>
      <c r="C108" s="76" t="s">
        <v>132</v>
      </c>
      <c r="D108" s="79">
        <f t="shared" si="17"/>
        <v>102.56</v>
      </c>
      <c r="E108" s="85">
        <v>0</v>
      </c>
      <c r="F108" s="85">
        <v>63.2</v>
      </c>
      <c r="G108" s="85">
        <v>0</v>
      </c>
      <c r="H108" s="85">
        <v>21.86</v>
      </c>
      <c r="I108" s="86">
        <v>17.5</v>
      </c>
      <c r="J108" s="85">
        <v>0</v>
      </c>
      <c r="K108" s="87">
        <v>0</v>
      </c>
      <c r="L108" s="87">
        <v>0</v>
      </c>
      <c r="M108" s="106">
        <f t="shared" si="30"/>
        <v>102.56</v>
      </c>
    </row>
    <row r="109" spans="1:13" ht="30.75" customHeight="1" x14ac:dyDescent="0.2">
      <c r="A109" s="236"/>
      <c r="B109" s="236"/>
      <c r="C109" s="76" t="s">
        <v>133</v>
      </c>
      <c r="D109" s="79">
        <f t="shared" si="17"/>
        <v>0</v>
      </c>
      <c r="E109" s="82"/>
      <c r="F109" s="82"/>
      <c r="G109" s="82"/>
      <c r="H109" s="82"/>
      <c r="I109" s="83"/>
      <c r="J109" s="82"/>
      <c r="K109" s="84"/>
      <c r="L109" s="84"/>
      <c r="M109" s="106">
        <f t="shared" si="30"/>
        <v>0</v>
      </c>
    </row>
    <row r="110" spans="1:13" x14ac:dyDescent="0.2">
      <c r="A110" s="234" t="s">
        <v>19</v>
      </c>
      <c r="B110" s="234"/>
      <c r="C110" s="76" t="s">
        <v>136</v>
      </c>
      <c r="D110" s="79">
        <f t="shared" si="17"/>
        <v>2085.64</v>
      </c>
      <c r="E110" s="85">
        <f t="shared" ref="E110:L110" si="38">SUM(E113)</f>
        <v>84</v>
      </c>
      <c r="F110" s="85">
        <f t="shared" si="38"/>
        <v>89.6</v>
      </c>
      <c r="G110" s="85">
        <f t="shared" si="38"/>
        <v>49.7</v>
      </c>
      <c r="H110" s="85">
        <f t="shared" si="38"/>
        <v>246.14</v>
      </c>
      <c r="I110" s="86">
        <f t="shared" si="38"/>
        <v>210.2</v>
      </c>
      <c r="J110" s="85">
        <f t="shared" si="38"/>
        <v>138</v>
      </c>
      <c r="K110" s="87">
        <f t="shared" si="38"/>
        <v>634</v>
      </c>
      <c r="L110" s="87">
        <f t="shared" si="38"/>
        <v>634</v>
      </c>
      <c r="M110" s="106">
        <f t="shared" si="30"/>
        <v>2085.64</v>
      </c>
    </row>
    <row r="111" spans="1:13" ht="26.25" customHeight="1" x14ac:dyDescent="0.2">
      <c r="A111" s="235"/>
      <c r="B111" s="235"/>
      <c r="C111" s="76" t="s">
        <v>130</v>
      </c>
      <c r="D111" s="79">
        <f t="shared" si="17"/>
        <v>0</v>
      </c>
      <c r="E111" s="82"/>
      <c r="F111" s="82"/>
      <c r="G111" s="82"/>
      <c r="H111" s="82"/>
      <c r="I111" s="83"/>
      <c r="J111" s="82"/>
      <c r="K111" s="84"/>
      <c r="L111" s="84"/>
      <c r="M111" s="106">
        <f t="shared" si="30"/>
        <v>0</v>
      </c>
    </row>
    <row r="112" spans="1:13" ht="18.75" customHeight="1" x14ac:dyDescent="0.2">
      <c r="A112" s="235"/>
      <c r="B112" s="235"/>
      <c r="C112" s="76" t="s">
        <v>131</v>
      </c>
      <c r="D112" s="79">
        <f t="shared" si="17"/>
        <v>0</v>
      </c>
      <c r="E112" s="82"/>
      <c r="F112" s="82"/>
      <c r="G112" s="82"/>
      <c r="H112" s="82"/>
      <c r="I112" s="83"/>
      <c r="J112" s="82"/>
      <c r="K112" s="84"/>
      <c r="L112" s="84"/>
      <c r="M112" s="106">
        <f t="shared" si="30"/>
        <v>0</v>
      </c>
    </row>
    <row r="113" spans="1:13" ht="18.75" customHeight="1" x14ac:dyDescent="0.2">
      <c r="A113" s="235"/>
      <c r="B113" s="235"/>
      <c r="C113" s="76" t="s">
        <v>132</v>
      </c>
      <c r="D113" s="79">
        <f t="shared" si="17"/>
        <v>2085.64</v>
      </c>
      <c r="E113" s="85">
        <v>84</v>
      </c>
      <c r="F113" s="85">
        <v>89.6</v>
      </c>
      <c r="G113" s="85">
        <v>49.7</v>
      </c>
      <c r="H113" s="85">
        <v>246.14</v>
      </c>
      <c r="I113" s="86">
        <v>210.2</v>
      </c>
      <c r="J113" s="85">
        <v>138</v>
      </c>
      <c r="K113" s="87">
        <v>634</v>
      </c>
      <c r="L113" s="87">
        <v>634</v>
      </c>
      <c r="M113" s="106">
        <f t="shared" si="30"/>
        <v>2085.64</v>
      </c>
    </row>
    <row r="114" spans="1:13" ht="30.75" customHeight="1" x14ac:dyDescent="0.2">
      <c r="A114" s="236"/>
      <c r="B114" s="236"/>
      <c r="C114" s="76" t="s">
        <v>133</v>
      </c>
      <c r="D114" s="79">
        <f t="shared" si="17"/>
        <v>0</v>
      </c>
      <c r="E114" s="85"/>
      <c r="F114" s="85"/>
      <c r="G114" s="85"/>
      <c r="H114" s="85"/>
      <c r="I114" s="86"/>
      <c r="J114" s="85"/>
      <c r="K114" s="87"/>
      <c r="L114" s="87"/>
      <c r="M114" s="106">
        <f t="shared" si="30"/>
        <v>0</v>
      </c>
    </row>
    <row r="115" spans="1:13" x14ac:dyDescent="0.2">
      <c r="A115" s="234" t="s">
        <v>18</v>
      </c>
      <c r="B115" s="234"/>
      <c r="C115" s="76" t="s">
        <v>136</v>
      </c>
      <c r="D115" s="79">
        <f t="shared" si="17"/>
        <v>710</v>
      </c>
      <c r="E115" s="85">
        <f t="shared" ref="E115:L115" si="39">SUM(E118)</f>
        <v>100</v>
      </c>
      <c r="F115" s="85">
        <f t="shared" si="39"/>
        <v>100</v>
      </c>
      <c r="G115" s="85">
        <f t="shared" si="39"/>
        <v>100</v>
      </c>
      <c r="H115" s="85">
        <f t="shared" si="39"/>
        <v>100</v>
      </c>
      <c r="I115" s="86">
        <f t="shared" si="39"/>
        <v>100</v>
      </c>
      <c r="J115" s="85">
        <f t="shared" si="39"/>
        <v>10</v>
      </c>
      <c r="K115" s="87">
        <f t="shared" si="39"/>
        <v>100</v>
      </c>
      <c r="L115" s="87">
        <f t="shared" si="39"/>
        <v>100</v>
      </c>
      <c r="M115" s="106">
        <f t="shared" si="30"/>
        <v>710</v>
      </c>
    </row>
    <row r="116" spans="1:13" ht="21.75" customHeight="1" x14ac:dyDescent="0.2">
      <c r="A116" s="235"/>
      <c r="B116" s="235"/>
      <c r="C116" s="76" t="s">
        <v>130</v>
      </c>
      <c r="D116" s="79">
        <f t="shared" si="17"/>
        <v>0</v>
      </c>
      <c r="E116" s="82"/>
      <c r="F116" s="82"/>
      <c r="G116" s="82"/>
      <c r="H116" s="82"/>
      <c r="I116" s="83"/>
      <c r="J116" s="82"/>
      <c r="K116" s="84"/>
      <c r="L116" s="84"/>
      <c r="M116" s="106">
        <f t="shared" si="30"/>
        <v>0</v>
      </c>
    </row>
    <row r="117" spans="1:13" ht="17.25" customHeight="1" x14ac:dyDescent="0.2">
      <c r="A117" s="235"/>
      <c r="B117" s="235"/>
      <c r="C117" s="76" t="s">
        <v>131</v>
      </c>
      <c r="D117" s="79">
        <f t="shared" ref="D117:D148" si="40">E117+F117+G117+H117+I117+J117+K117+L117</f>
        <v>0</v>
      </c>
      <c r="E117" s="82"/>
      <c r="F117" s="82"/>
      <c r="G117" s="82"/>
      <c r="H117" s="82"/>
      <c r="I117" s="83"/>
      <c r="J117" s="82"/>
      <c r="K117" s="84"/>
      <c r="L117" s="84"/>
      <c r="M117" s="106">
        <f t="shared" si="30"/>
        <v>0</v>
      </c>
    </row>
    <row r="118" spans="1:13" ht="17.25" customHeight="1" x14ac:dyDescent="0.2">
      <c r="A118" s="235"/>
      <c r="B118" s="235"/>
      <c r="C118" s="76" t="s">
        <v>132</v>
      </c>
      <c r="D118" s="79">
        <f t="shared" si="40"/>
        <v>710</v>
      </c>
      <c r="E118" s="85">
        <v>100</v>
      </c>
      <c r="F118" s="85">
        <v>100</v>
      </c>
      <c r="G118" s="85">
        <v>100</v>
      </c>
      <c r="H118" s="85">
        <v>100</v>
      </c>
      <c r="I118" s="86">
        <v>100</v>
      </c>
      <c r="J118" s="85">
        <v>10</v>
      </c>
      <c r="K118" s="87">
        <v>100</v>
      </c>
      <c r="L118" s="87">
        <v>100</v>
      </c>
      <c r="M118" s="106">
        <f t="shared" si="30"/>
        <v>710</v>
      </c>
    </row>
    <row r="119" spans="1:13" ht="23.25" customHeight="1" x14ac:dyDescent="0.2">
      <c r="A119" s="236"/>
      <c r="B119" s="236"/>
      <c r="C119" s="76" t="s">
        <v>133</v>
      </c>
      <c r="D119" s="79">
        <f t="shared" si="40"/>
        <v>0</v>
      </c>
      <c r="E119" s="85"/>
      <c r="F119" s="85"/>
      <c r="G119" s="85"/>
      <c r="H119" s="85"/>
      <c r="I119" s="86"/>
      <c r="J119" s="85"/>
      <c r="K119" s="87"/>
      <c r="L119" s="87"/>
      <c r="M119" s="106">
        <f t="shared" si="30"/>
        <v>0</v>
      </c>
    </row>
    <row r="120" spans="1:13" x14ac:dyDescent="0.2">
      <c r="A120" s="234" t="s">
        <v>20</v>
      </c>
      <c r="B120" s="234"/>
      <c r="C120" s="76" t="s">
        <v>136</v>
      </c>
      <c r="D120" s="79">
        <f t="shared" si="40"/>
        <v>1136</v>
      </c>
      <c r="E120" s="85">
        <f t="shared" ref="E120:L120" si="41">SUM(E123)</f>
        <v>104</v>
      </c>
      <c r="F120" s="85">
        <f t="shared" si="41"/>
        <v>140</v>
      </c>
      <c r="G120" s="85">
        <f t="shared" si="41"/>
        <v>120</v>
      </c>
      <c r="H120" s="85">
        <f t="shared" si="41"/>
        <v>120</v>
      </c>
      <c r="I120" s="86">
        <f t="shared" si="41"/>
        <v>202</v>
      </c>
      <c r="J120" s="85">
        <f t="shared" si="41"/>
        <v>150</v>
      </c>
      <c r="K120" s="87">
        <f t="shared" si="41"/>
        <v>150</v>
      </c>
      <c r="L120" s="87">
        <f t="shared" si="41"/>
        <v>150</v>
      </c>
      <c r="M120" s="106">
        <f t="shared" si="30"/>
        <v>1136</v>
      </c>
    </row>
    <row r="121" spans="1:13" ht="20.25" customHeight="1" x14ac:dyDescent="0.2">
      <c r="A121" s="235"/>
      <c r="B121" s="235"/>
      <c r="C121" s="76" t="s">
        <v>130</v>
      </c>
      <c r="D121" s="79">
        <f t="shared" si="40"/>
        <v>0</v>
      </c>
      <c r="E121" s="82"/>
      <c r="F121" s="82"/>
      <c r="G121" s="82"/>
      <c r="H121" s="82"/>
      <c r="I121" s="83"/>
      <c r="J121" s="82"/>
      <c r="K121" s="84"/>
      <c r="L121" s="84"/>
      <c r="M121" s="106">
        <f t="shared" si="30"/>
        <v>0</v>
      </c>
    </row>
    <row r="122" spans="1:13" ht="18" customHeight="1" x14ac:dyDescent="0.2">
      <c r="A122" s="235"/>
      <c r="B122" s="235"/>
      <c r="C122" s="76" t="s">
        <v>131</v>
      </c>
      <c r="D122" s="79">
        <f t="shared" si="40"/>
        <v>0</v>
      </c>
      <c r="E122" s="82"/>
      <c r="F122" s="82"/>
      <c r="G122" s="82"/>
      <c r="H122" s="82"/>
      <c r="I122" s="83"/>
      <c r="J122" s="82"/>
      <c r="K122" s="84"/>
      <c r="L122" s="84"/>
      <c r="M122" s="106">
        <f t="shared" si="30"/>
        <v>0</v>
      </c>
    </row>
    <row r="123" spans="1:13" ht="22.5" customHeight="1" x14ac:dyDescent="0.2">
      <c r="A123" s="235"/>
      <c r="B123" s="235"/>
      <c r="C123" s="76" t="s">
        <v>132</v>
      </c>
      <c r="D123" s="79">
        <f t="shared" si="40"/>
        <v>1136</v>
      </c>
      <c r="E123" s="85">
        <v>104</v>
      </c>
      <c r="F123" s="85">
        <v>140</v>
      </c>
      <c r="G123" s="85">
        <v>120</v>
      </c>
      <c r="H123" s="85">
        <v>120</v>
      </c>
      <c r="I123" s="86">
        <v>202</v>
      </c>
      <c r="J123" s="85">
        <v>150</v>
      </c>
      <c r="K123" s="87">
        <v>150</v>
      </c>
      <c r="L123" s="87">
        <v>150</v>
      </c>
      <c r="M123" s="106">
        <f t="shared" si="30"/>
        <v>1136</v>
      </c>
    </row>
    <row r="124" spans="1:13" ht="27.75" customHeight="1" x14ac:dyDescent="0.2">
      <c r="A124" s="236"/>
      <c r="B124" s="236"/>
      <c r="C124" s="76" t="s">
        <v>133</v>
      </c>
      <c r="D124" s="79">
        <f t="shared" si="40"/>
        <v>0</v>
      </c>
      <c r="E124" s="82"/>
      <c r="F124" s="82"/>
      <c r="G124" s="82"/>
      <c r="H124" s="82"/>
      <c r="I124" s="83"/>
      <c r="J124" s="82"/>
      <c r="K124" s="84"/>
      <c r="L124" s="84"/>
      <c r="M124" s="106">
        <f t="shared" si="30"/>
        <v>0</v>
      </c>
    </row>
    <row r="125" spans="1:13" hidden="1" x14ac:dyDescent="0.2">
      <c r="A125" s="234" t="s">
        <v>86</v>
      </c>
      <c r="B125" s="234"/>
      <c r="C125" s="69" t="s">
        <v>83</v>
      </c>
      <c r="D125" s="79">
        <f t="shared" si="40"/>
        <v>0</v>
      </c>
      <c r="E125" s="85">
        <f t="shared" ref="E125:L125" si="42">SUM(E135)</f>
        <v>0</v>
      </c>
      <c r="F125" s="85">
        <f t="shared" si="42"/>
        <v>0</v>
      </c>
      <c r="G125" s="85">
        <f t="shared" si="42"/>
        <v>0</v>
      </c>
      <c r="H125" s="85">
        <f t="shared" si="42"/>
        <v>0</v>
      </c>
      <c r="I125" s="86">
        <f t="shared" si="42"/>
        <v>0</v>
      </c>
      <c r="J125" s="85">
        <f t="shared" si="42"/>
        <v>0</v>
      </c>
      <c r="K125" s="87">
        <f t="shared" si="42"/>
        <v>0</v>
      </c>
      <c r="L125" s="87">
        <f t="shared" si="42"/>
        <v>0</v>
      </c>
      <c r="M125" s="106">
        <f t="shared" si="30"/>
        <v>0</v>
      </c>
    </row>
    <row r="126" spans="1:13" ht="12.75" hidden="1" customHeight="1" x14ac:dyDescent="0.2">
      <c r="A126" s="235"/>
      <c r="B126" s="235"/>
      <c r="C126" s="70"/>
      <c r="D126" s="79">
        <f t="shared" si="40"/>
        <v>0</v>
      </c>
      <c r="E126" s="70"/>
      <c r="F126" s="70"/>
      <c r="G126" s="82">
        <f>G127+G128</f>
        <v>0</v>
      </c>
      <c r="H126" s="89"/>
      <c r="I126" s="90"/>
      <c r="J126" s="91"/>
      <c r="K126" s="89"/>
      <c r="L126" s="89"/>
      <c r="M126" s="106">
        <f t="shared" si="30"/>
        <v>0</v>
      </c>
    </row>
    <row r="127" spans="1:13" ht="12.75" hidden="1" customHeight="1" x14ac:dyDescent="0.2">
      <c r="A127" s="235"/>
      <c r="B127" s="235"/>
      <c r="C127" s="69"/>
      <c r="D127" s="79">
        <f t="shared" si="40"/>
        <v>0</v>
      </c>
      <c r="E127" s="69"/>
      <c r="F127" s="69"/>
      <c r="G127" s="85"/>
      <c r="H127" s="89"/>
      <c r="I127" s="90"/>
      <c r="J127" s="91"/>
      <c r="K127" s="89"/>
      <c r="L127" s="89"/>
      <c r="M127" s="106">
        <f t="shared" si="30"/>
        <v>0</v>
      </c>
    </row>
    <row r="128" spans="1:13" ht="12.75" hidden="1" customHeight="1" x14ac:dyDescent="0.2">
      <c r="A128" s="235"/>
      <c r="B128" s="235"/>
      <c r="C128" s="69"/>
      <c r="D128" s="79">
        <f t="shared" si="40"/>
        <v>0</v>
      </c>
      <c r="E128" s="69"/>
      <c r="F128" s="69"/>
      <c r="G128" s="85"/>
      <c r="H128" s="89"/>
      <c r="I128" s="90"/>
      <c r="J128" s="91"/>
      <c r="K128" s="89"/>
      <c r="L128" s="89"/>
      <c r="M128" s="106">
        <f t="shared" si="30"/>
        <v>0</v>
      </c>
    </row>
    <row r="129" spans="1:13" ht="12.75" hidden="1" customHeight="1" x14ac:dyDescent="0.2">
      <c r="A129" s="235"/>
      <c r="B129" s="235"/>
      <c r="C129" s="69"/>
      <c r="D129" s="79">
        <f t="shared" si="40"/>
        <v>0</v>
      </c>
      <c r="E129" s="69"/>
      <c r="F129" s="69"/>
      <c r="G129" s="85"/>
      <c r="H129" s="89"/>
      <c r="I129" s="90"/>
      <c r="J129" s="91"/>
      <c r="K129" s="89"/>
      <c r="L129" s="89"/>
      <c r="M129" s="106">
        <f t="shared" si="30"/>
        <v>0</v>
      </c>
    </row>
    <row r="130" spans="1:13" ht="12.75" hidden="1" customHeight="1" x14ac:dyDescent="0.2">
      <c r="A130" s="235"/>
      <c r="B130" s="235"/>
      <c r="C130" s="69"/>
      <c r="D130" s="79">
        <f t="shared" si="40"/>
        <v>0</v>
      </c>
      <c r="E130" s="69"/>
      <c r="F130" s="69"/>
      <c r="G130" s="85"/>
      <c r="H130" s="89"/>
      <c r="I130" s="90"/>
      <c r="J130" s="91"/>
      <c r="K130" s="89"/>
      <c r="L130" s="89"/>
      <c r="M130" s="106">
        <f t="shared" si="30"/>
        <v>0</v>
      </c>
    </row>
    <row r="131" spans="1:13" ht="12.75" hidden="1" customHeight="1" x14ac:dyDescent="0.2">
      <c r="A131" s="235"/>
      <c r="B131" s="235"/>
      <c r="C131" s="69"/>
      <c r="D131" s="79">
        <f t="shared" si="40"/>
        <v>0</v>
      </c>
      <c r="E131" s="69"/>
      <c r="F131" s="69"/>
      <c r="G131" s="85"/>
      <c r="H131" s="89"/>
      <c r="I131" s="90"/>
      <c r="J131" s="91"/>
      <c r="K131" s="89"/>
      <c r="L131" s="89"/>
      <c r="M131" s="106">
        <f t="shared" si="30"/>
        <v>0</v>
      </c>
    </row>
    <row r="132" spans="1:13" ht="12.75" hidden="1" customHeight="1" x14ac:dyDescent="0.2">
      <c r="A132" s="235"/>
      <c r="B132" s="235"/>
      <c r="C132" s="69"/>
      <c r="D132" s="79">
        <f t="shared" si="40"/>
        <v>0</v>
      </c>
      <c r="E132" s="69"/>
      <c r="F132" s="69"/>
      <c r="G132" s="85"/>
      <c r="H132" s="89"/>
      <c r="I132" s="90"/>
      <c r="J132" s="91"/>
      <c r="K132" s="89"/>
      <c r="L132" s="89"/>
      <c r="M132" s="106">
        <f t="shared" si="30"/>
        <v>0</v>
      </c>
    </row>
    <row r="133" spans="1:13" ht="19.5" hidden="1" customHeight="1" x14ac:dyDescent="0.2">
      <c r="A133" s="235"/>
      <c r="B133" s="235"/>
      <c r="C133" s="76" t="s">
        <v>84</v>
      </c>
      <c r="D133" s="79">
        <f t="shared" si="40"/>
        <v>0</v>
      </c>
      <c r="E133" s="82"/>
      <c r="F133" s="82"/>
      <c r="G133" s="82"/>
      <c r="H133" s="82"/>
      <c r="I133" s="83"/>
      <c r="J133" s="82"/>
      <c r="K133" s="84"/>
      <c r="L133" s="84"/>
      <c r="M133" s="106">
        <f t="shared" si="30"/>
        <v>0</v>
      </c>
    </row>
    <row r="134" spans="1:13" ht="17.25" hidden="1" customHeight="1" x14ac:dyDescent="0.2">
      <c r="A134" s="235"/>
      <c r="B134" s="235"/>
      <c r="C134" s="76" t="s">
        <v>80</v>
      </c>
      <c r="D134" s="79">
        <f t="shared" si="40"/>
        <v>0</v>
      </c>
      <c r="E134" s="82"/>
      <c r="F134" s="82"/>
      <c r="G134" s="82"/>
      <c r="H134" s="82"/>
      <c r="I134" s="83"/>
      <c r="J134" s="82"/>
      <c r="K134" s="84"/>
      <c r="L134" s="84"/>
      <c r="M134" s="106">
        <f t="shared" si="30"/>
        <v>0</v>
      </c>
    </row>
    <row r="135" spans="1:13" ht="18.75" hidden="1" customHeight="1" x14ac:dyDescent="0.2">
      <c r="A135" s="235"/>
      <c r="B135" s="235"/>
      <c r="C135" s="76" t="s">
        <v>81</v>
      </c>
      <c r="D135" s="79">
        <f t="shared" si="40"/>
        <v>0</v>
      </c>
      <c r="E135" s="85"/>
      <c r="F135" s="85"/>
      <c r="G135" s="85"/>
      <c r="H135" s="85"/>
      <c r="I135" s="86"/>
      <c r="J135" s="85"/>
      <c r="K135" s="87"/>
      <c r="L135" s="87"/>
      <c r="M135" s="106">
        <f t="shared" si="30"/>
        <v>0</v>
      </c>
    </row>
    <row r="136" spans="1:13" ht="31.5" hidden="1" customHeight="1" x14ac:dyDescent="0.2">
      <c r="A136" s="236"/>
      <c r="B136" s="236"/>
      <c r="C136" s="76" t="s">
        <v>82</v>
      </c>
      <c r="D136" s="79">
        <f t="shared" si="40"/>
        <v>0</v>
      </c>
      <c r="E136" s="82"/>
      <c r="F136" s="82"/>
      <c r="G136" s="82"/>
      <c r="H136" s="82"/>
      <c r="I136" s="83"/>
      <c r="J136" s="82"/>
      <c r="K136" s="84"/>
      <c r="L136" s="84"/>
      <c r="M136" s="106">
        <f t="shared" si="30"/>
        <v>0</v>
      </c>
    </row>
    <row r="137" spans="1:13" x14ac:dyDescent="0.2">
      <c r="A137" s="234" t="s">
        <v>23</v>
      </c>
      <c r="B137" s="234"/>
      <c r="C137" s="76" t="s">
        <v>136</v>
      </c>
      <c r="D137" s="79">
        <f t="shared" si="40"/>
        <v>1438.9199999999998</v>
      </c>
      <c r="E137" s="85">
        <f t="shared" ref="E137:L137" si="43">SUM(E147)</f>
        <v>344.29</v>
      </c>
      <c r="F137" s="85">
        <f t="shared" si="43"/>
        <v>135.49</v>
      </c>
      <c r="G137" s="85">
        <f t="shared" si="43"/>
        <v>135.49</v>
      </c>
      <c r="H137" s="85">
        <f t="shared" si="43"/>
        <v>112.74</v>
      </c>
      <c r="I137" s="86">
        <f t="shared" si="43"/>
        <v>145.16999999999999</v>
      </c>
      <c r="J137" s="85">
        <f t="shared" si="43"/>
        <v>188.58</v>
      </c>
      <c r="K137" s="87">
        <f t="shared" si="43"/>
        <v>188.58</v>
      </c>
      <c r="L137" s="87">
        <f t="shared" si="43"/>
        <v>188.58</v>
      </c>
      <c r="M137" s="106">
        <f t="shared" si="30"/>
        <v>1438.9199999999998</v>
      </c>
    </row>
    <row r="138" spans="1:13" ht="25.5" customHeight="1" x14ac:dyDescent="0.2">
      <c r="A138" s="235"/>
      <c r="B138" s="235"/>
      <c r="C138" s="76" t="s">
        <v>130</v>
      </c>
      <c r="D138" s="79">
        <f t="shared" si="40"/>
        <v>0</v>
      </c>
      <c r="E138" s="70"/>
      <c r="F138" s="70"/>
      <c r="G138" s="82">
        <f>G139+G140</f>
        <v>0</v>
      </c>
      <c r="H138" s="71"/>
      <c r="I138" s="112"/>
      <c r="J138" s="113"/>
      <c r="K138" s="71"/>
      <c r="L138" s="71"/>
      <c r="M138" s="106">
        <f t="shared" si="30"/>
        <v>0</v>
      </c>
    </row>
    <row r="139" spans="1:13" ht="17.25" customHeight="1" x14ac:dyDescent="0.2">
      <c r="A139" s="235"/>
      <c r="B139" s="235"/>
      <c r="C139" s="76" t="s">
        <v>131</v>
      </c>
      <c r="D139" s="79">
        <f t="shared" si="40"/>
        <v>0</v>
      </c>
      <c r="E139" s="69"/>
      <c r="F139" s="69"/>
      <c r="G139" s="85"/>
      <c r="H139" s="71"/>
      <c r="I139" s="112"/>
      <c r="J139" s="113"/>
      <c r="K139" s="71"/>
      <c r="L139" s="71"/>
      <c r="M139" s="106">
        <f t="shared" si="30"/>
        <v>0</v>
      </c>
    </row>
    <row r="140" spans="1:13" ht="19.5" hidden="1" customHeight="1" x14ac:dyDescent="0.2">
      <c r="A140" s="235"/>
      <c r="B140" s="235"/>
      <c r="C140" s="76" t="s">
        <v>132</v>
      </c>
      <c r="D140" s="79">
        <f t="shared" si="40"/>
        <v>0</v>
      </c>
      <c r="E140" s="69"/>
      <c r="F140" s="69"/>
      <c r="G140" s="85"/>
      <c r="H140" s="71"/>
      <c r="I140" s="112"/>
      <c r="J140" s="113"/>
      <c r="K140" s="71"/>
      <c r="L140" s="71"/>
      <c r="M140" s="106">
        <f t="shared" ref="M140:M203" si="44">SUM(E140:L140)</f>
        <v>0</v>
      </c>
    </row>
    <row r="141" spans="1:13" ht="28.5" hidden="1" customHeight="1" x14ac:dyDescent="0.2">
      <c r="A141" s="235"/>
      <c r="B141" s="235"/>
      <c r="C141" s="76" t="s">
        <v>133</v>
      </c>
      <c r="D141" s="79">
        <f t="shared" si="40"/>
        <v>0</v>
      </c>
      <c r="E141" s="69"/>
      <c r="F141" s="69"/>
      <c r="G141" s="85"/>
      <c r="H141" s="71"/>
      <c r="I141" s="112"/>
      <c r="J141" s="113"/>
      <c r="K141" s="71"/>
      <c r="L141" s="71"/>
      <c r="M141" s="106">
        <f t="shared" si="44"/>
        <v>0</v>
      </c>
    </row>
    <row r="142" spans="1:13" hidden="1" x14ac:dyDescent="0.2">
      <c r="A142" s="235"/>
      <c r="B142" s="235"/>
      <c r="C142" s="69"/>
      <c r="D142" s="79">
        <f t="shared" si="40"/>
        <v>0</v>
      </c>
      <c r="E142" s="69"/>
      <c r="F142" s="69"/>
      <c r="G142" s="85"/>
      <c r="H142" s="71"/>
      <c r="I142" s="112"/>
      <c r="J142" s="113"/>
      <c r="K142" s="71"/>
      <c r="L142" s="71"/>
      <c r="M142" s="106">
        <f t="shared" si="44"/>
        <v>0</v>
      </c>
    </row>
    <row r="143" spans="1:13" hidden="1" x14ac:dyDescent="0.2">
      <c r="A143" s="235"/>
      <c r="B143" s="235"/>
      <c r="C143" s="69"/>
      <c r="D143" s="79">
        <f t="shared" si="40"/>
        <v>0</v>
      </c>
      <c r="E143" s="69"/>
      <c r="F143" s="69"/>
      <c r="G143" s="85"/>
      <c r="H143" s="71"/>
      <c r="I143" s="112"/>
      <c r="J143" s="113"/>
      <c r="K143" s="71"/>
      <c r="L143" s="71"/>
      <c r="M143" s="106">
        <f t="shared" si="44"/>
        <v>0</v>
      </c>
    </row>
    <row r="144" spans="1:13" hidden="1" x14ac:dyDescent="0.2">
      <c r="A144" s="235"/>
      <c r="B144" s="235"/>
      <c r="C144" s="69"/>
      <c r="D144" s="79">
        <f t="shared" si="40"/>
        <v>0</v>
      </c>
      <c r="E144" s="69"/>
      <c r="F144" s="69"/>
      <c r="G144" s="85"/>
      <c r="H144" s="71"/>
      <c r="I144" s="112"/>
      <c r="J144" s="113"/>
      <c r="K144" s="71"/>
      <c r="L144" s="71"/>
      <c r="M144" s="106">
        <f t="shared" si="44"/>
        <v>0</v>
      </c>
    </row>
    <row r="145" spans="1:13" hidden="1" x14ac:dyDescent="0.2">
      <c r="A145" s="235"/>
      <c r="B145" s="235"/>
      <c r="C145" s="76" t="s">
        <v>84</v>
      </c>
      <c r="D145" s="79">
        <f t="shared" si="40"/>
        <v>0</v>
      </c>
      <c r="E145" s="82"/>
      <c r="F145" s="82"/>
      <c r="G145" s="82"/>
      <c r="H145" s="82"/>
      <c r="I145" s="83"/>
      <c r="J145" s="82"/>
      <c r="K145" s="84"/>
      <c r="L145" s="84"/>
      <c r="M145" s="106">
        <f t="shared" si="44"/>
        <v>0</v>
      </c>
    </row>
    <row r="146" spans="1:13" hidden="1" x14ac:dyDescent="0.2">
      <c r="A146" s="235"/>
      <c r="B146" s="235"/>
      <c r="C146" s="76" t="s">
        <v>80</v>
      </c>
      <c r="D146" s="79">
        <f t="shared" si="40"/>
        <v>0</v>
      </c>
      <c r="E146" s="82"/>
      <c r="F146" s="82"/>
      <c r="G146" s="82"/>
      <c r="H146" s="82"/>
      <c r="I146" s="83"/>
      <c r="J146" s="82"/>
      <c r="K146" s="84"/>
      <c r="L146" s="84"/>
      <c r="M146" s="106">
        <f t="shared" si="44"/>
        <v>0</v>
      </c>
    </row>
    <row r="147" spans="1:13" x14ac:dyDescent="0.2">
      <c r="A147" s="235"/>
      <c r="B147" s="235"/>
      <c r="C147" s="76" t="s">
        <v>81</v>
      </c>
      <c r="D147" s="79">
        <f t="shared" si="40"/>
        <v>1438.9199999999998</v>
      </c>
      <c r="E147" s="85">
        <v>344.29</v>
      </c>
      <c r="F147" s="85">
        <v>135.49</v>
      </c>
      <c r="G147" s="85">
        <v>135.49</v>
      </c>
      <c r="H147" s="85">
        <v>112.74</v>
      </c>
      <c r="I147" s="86">
        <v>145.16999999999999</v>
      </c>
      <c r="J147" s="85">
        <v>188.58</v>
      </c>
      <c r="K147" s="87">
        <v>188.58</v>
      </c>
      <c r="L147" s="87">
        <v>188.58</v>
      </c>
      <c r="M147" s="106">
        <f t="shared" si="44"/>
        <v>1438.9199999999998</v>
      </c>
    </row>
    <row r="148" spans="1:13" ht="26.25" customHeight="1" x14ac:dyDescent="0.2">
      <c r="A148" s="236"/>
      <c r="B148" s="236"/>
      <c r="C148" s="76" t="s">
        <v>82</v>
      </c>
      <c r="D148" s="79">
        <f t="shared" si="40"/>
        <v>0</v>
      </c>
      <c r="E148" s="82"/>
      <c r="F148" s="82"/>
      <c r="G148" s="82"/>
      <c r="H148" s="82"/>
      <c r="I148" s="83"/>
      <c r="J148" s="82"/>
      <c r="K148" s="84"/>
      <c r="L148" s="84"/>
      <c r="M148" s="106">
        <f t="shared" si="44"/>
        <v>0</v>
      </c>
    </row>
    <row r="149" spans="1:13" hidden="1" x14ac:dyDescent="0.2">
      <c r="A149" s="231" t="s">
        <v>93</v>
      </c>
      <c r="B149" s="213" t="s">
        <v>135</v>
      </c>
      <c r="C149" s="93" t="s">
        <v>136</v>
      </c>
      <c r="D149" s="79"/>
      <c r="E149" s="97">
        <f>SUM(E150:E153)</f>
        <v>430.3</v>
      </c>
      <c r="F149" s="97">
        <f t="shared" ref="F149:L149" si="45">SUM(F150:F153)</f>
        <v>351.5</v>
      </c>
      <c r="G149" s="97">
        <f t="shared" si="45"/>
        <v>351.5</v>
      </c>
      <c r="H149" s="98">
        <f t="shared" si="45"/>
        <v>360.96999999999997</v>
      </c>
      <c r="I149" s="97">
        <f t="shared" si="45"/>
        <v>1186.51</v>
      </c>
      <c r="J149" s="97">
        <f t="shared" si="45"/>
        <v>450</v>
      </c>
      <c r="K149" s="97">
        <f t="shared" si="45"/>
        <v>450</v>
      </c>
      <c r="L149" s="97">
        <f t="shared" si="45"/>
        <v>400</v>
      </c>
      <c r="M149" s="106">
        <f t="shared" si="44"/>
        <v>3980.7799999999997</v>
      </c>
    </row>
    <row r="150" spans="1:13" ht="24" hidden="1" x14ac:dyDescent="0.2">
      <c r="A150" s="232"/>
      <c r="B150" s="214"/>
      <c r="C150" s="93" t="s">
        <v>130</v>
      </c>
      <c r="D150" s="79"/>
      <c r="E150" s="97"/>
      <c r="F150" s="97"/>
      <c r="G150" s="97"/>
      <c r="H150" s="97"/>
      <c r="I150" s="98"/>
      <c r="J150" s="97"/>
      <c r="K150" s="99"/>
      <c r="L150" s="99"/>
      <c r="M150" s="106">
        <f t="shared" si="44"/>
        <v>0</v>
      </c>
    </row>
    <row r="151" spans="1:13" hidden="1" x14ac:dyDescent="0.2">
      <c r="A151" s="232"/>
      <c r="B151" s="214"/>
      <c r="C151" s="93" t="s">
        <v>131</v>
      </c>
      <c r="D151" s="79"/>
      <c r="E151" s="97">
        <f>SUM(E156)</f>
        <v>0</v>
      </c>
      <c r="F151" s="97">
        <f t="shared" ref="F151:L152" si="46">SUM(F156)</f>
        <v>0</v>
      </c>
      <c r="G151" s="97">
        <f t="shared" si="46"/>
        <v>0</v>
      </c>
      <c r="H151" s="97">
        <f t="shared" si="46"/>
        <v>0</v>
      </c>
      <c r="I151" s="97">
        <f t="shared" si="46"/>
        <v>601.1</v>
      </c>
      <c r="J151" s="97">
        <f t="shared" si="46"/>
        <v>0</v>
      </c>
      <c r="K151" s="97">
        <f t="shared" si="46"/>
        <v>0</v>
      </c>
      <c r="L151" s="97">
        <f t="shared" si="46"/>
        <v>0</v>
      </c>
      <c r="M151" s="106">
        <f t="shared" si="44"/>
        <v>601.1</v>
      </c>
    </row>
    <row r="152" spans="1:13" hidden="1" x14ac:dyDescent="0.2">
      <c r="A152" s="232"/>
      <c r="B152" s="214"/>
      <c r="C152" s="93" t="s">
        <v>134</v>
      </c>
      <c r="D152" s="79"/>
      <c r="E152" s="97">
        <f>SUM(E157)</f>
        <v>430.3</v>
      </c>
      <c r="F152" s="97">
        <f t="shared" si="46"/>
        <v>351.5</v>
      </c>
      <c r="G152" s="97">
        <f t="shared" si="46"/>
        <v>351.5</v>
      </c>
      <c r="H152" s="97">
        <f t="shared" si="46"/>
        <v>360.96999999999997</v>
      </c>
      <c r="I152" s="97">
        <f t="shared" si="46"/>
        <v>585.41</v>
      </c>
      <c r="J152" s="97">
        <f t="shared" si="46"/>
        <v>450</v>
      </c>
      <c r="K152" s="97">
        <f t="shared" si="46"/>
        <v>450</v>
      </c>
      <c r="L152" s="97">
        <f t="shared" si="46"/>
        <v>400</v>
      </c>
      <c r="M152" s="106">
        <f t="shared" si="44"/>
        <v>3379.68</v>
      </c>
    </row>
    <row r="153" spans="1:13" ht="24" hidden="1" x14ac:dyDescent="0.2">
      <c r="A153" s="232"/>
      <c r="B153" s="214"/>
      <c r="C153" s="93" t="s">
        <v>138</v>
      </c>
      <c r="D153" s="79"/>
      <c r="E153" s="97"/>
      <c r="F153" s="97"/>
      <c r="G153" s="97"/>
      <c r="H153" s="97"/>
      <c r="I153" s="98"/>
      <c r="J153" s="97"/>
      <c r="K153" s="99"/>
      <c r="L153" s="99"/>
      <c r="M153" s="106">
        <f t="shared" si="44"/>
        <v>0</v>
      </c>
    </row>
    <row r="154" spans="1:13" hidden="1" x14ac:dyDescent="0.2">
      <c r="A154" s="232"/>
      <c r="B154" s="213" t="s">
        <v>129</v>
      </c>
      <c r="C154" s="93" t="s">
        <v>136</v>
      </c>
      <c r="D154" s="79"/>
      <c r="E154" s="97">
        <f>SUM(E155:E158)</f>
        <v>430.3</v>
      </c>
      <c r="F154" s="97">
        <f t="shared" ref="F154:L154" si="47">SUM(F155:F158)</f>
        <v>351.5</v>
      </c>
      <c r="G154" s="97">
        <f t="shared" si="47"/>
        <v>351.5</v>
      </c>
      <c r="H154" s="97">
        <f t="shared" si="47"/>
        <v>360.96999999999997</v>
      </c>
      <c r="I154" s="97">
        <f t="shared" si="47"/>
        <v>1186.51</v>
      </c>
      <c r="J154" s="97">
        <f t="shared" si="47"/>
        <v>450</v>
      </c>
      <c r="K154" s="97">
        <f t="shared" si="47"/>
        <v>450</v>
      </c>
      <c r="L154" s="97">
        <f t="shared" si="47"/>
        <v>400</v>
      </c>
      <c r="M154" s="106">
        <f t="shared" si="44"/>
        <v>3980.7799999999997</v>
      </c>
    </row>
    <row r="155" spans="1:13" ht="24" hidden="1" x14ac:dyDescent="0.2">
      <c r="A155" s="232"/>
      <c r="B155" s="214"/>
      <c r="C155" s="93" t="s">
        <v>130</v>
      </c>
      <c r="D155" s="79"/>
      <c r="E155" s="97"/>
      <c r="F155" s="97"/>
      <c r="G155" s="97"/>
      <c r="H155" s="97"/>
      <c r="I155" s="98"/>
      <c r="J155" s="97"/>
      <c r="K155" s="99"/>
      <c r="L155" s="99"/>
      <c r="M155" s="106">
        <f t="shared" si="44"/>
        <v>0</v>
      </c>
    </row>
    <row r="156" spans="1:13" hidden="1" x14ac:dyDescent="0.2">
      <c r="A156" s="232"/>
      <c r="B156" s="214"/>
      <c r="C156" s="93" t="s">
        <v>131</v>
      </c>
      <c r="D156" s="79"/>
      <c r="E156" s="97">
        <f>SUM(E161)</f>
        <v>0</v>
      </c>
      <c r="F156" s="97">
        <f t="shared" ref="F156:L157" si="48">SUM(F161)</f>
        <v>0</v>
      </c>
      <c r="G156" s="97">
        <f t="shared" si="48"/>
        <v>0</v>
      </c>
      <c r="H156" s="97">
        <f t="shared" si="48"/>
        <v>0</v>
      </c>
      <c r="I156" s="97">
        <f t="shared" si="48"/>
        <v>601.1</v>
      </c>
      <c r="J156" s="97">
        <f t="shared" si="48"/>
        <v>0</v>
      </c>
      <c r="K156" s="97">
        <f t="shared" si="48"/>
        <v>0</v>
      </c>
      <c r="L156" s="97">
        <f t="shared" si="48"/>
        <v>0</v>
      </c>
      <c r="M156" s="106">
        <f t="shared" si="44"/>
        <v>601.1</v>
      </c>
    </row>
    <row r="157" spans="1:13" hidden="1" x14ac:dyDescent="0.2">
      <c r="A157" s="232"/>
      <c r="B157" s="214"/>
      <c r="C157" s="93" t="s">
        <v>134</v>
      </c>
      <c r="D157" s="79"/>
      <c r="E157" s="97">
        <f>SUM(E162)</f>
        <v>430.3</v>
      </c>
      <c r="F157" s="97">
        <f t="shared" si="48"/>
        <v>351.5</v>
      </c>
      <c r="G157" s="97">
        <f t="shared" si="48"/>
        <v>351.5</v>
      </c>
      <c r="H157" s="97">
        <f t="shared" si="48"/>
        <v>360.96999999999997</v>
      </c>
      <c r="I157" s="97">
        <f t="shared" si="48"/>
        <v>585.41</v>
      </c>
      <c r="J157" s="97">
        <f t="shared" si="48"/>
        <v>450</v>
      </c>
      <c r="K157" s="97">
        <f t="shared" si="48"/>
        <v>450</v>
      </c>
      <c r="L157" s="97">
        <f t="shared" si="48"/>
        <v>400</v>
      </c>
      <c r="M157" s="106">
        <f t="shared" si="44"/>
        <v>3379.68</v>
      </c>
    </row>
    <row r="158" spans="1:13" ht="24" hidden="1" x14ac:dyDescent="0.2">
      <c r="A158" s="232"/>
      <c r="B158" s="214"/>
      <c r="C158" s="93" t="s">
        <v>137</v>
      </c>
      <c r="D158" s="79"/>
      <c r="E158" s="97"/>
      <c r="F158" s="97"/>
      <c r="G158" s="97"/>
      <c r="H158" s="97"/>
      <c r="I158" s="98"/>
      <c r="J158" s="97"/>
      <c r="K158" s="99"/>
      <c r="L158" s="99"/>
      <c r="M158" s="106">
        <f t="shared" si="44"/>
        <v>0</v>
      </c>
    </row>
    <row r="159" spans="1:13" hidden="1" x14ac:dyDescent="0.2">
      <c r="A159" s="232"/>
      <c r="B159" s="230" t="s">
        <v>113</v>
      </c>
      <c r="C159" s="93" t="s">
        <v>136</v>
      </c>
      <c r="D159" s="79"/>
      <c r="E159" s="97">
        <f>SUM(E160:E163)</f>
        <v>430.3</v>
      </c>
      <c r="F159" s="97">
        <f t="shared" ref="F159:L159" si="49">SUM(F160:F163)</f>
        <v>351.5</v>
      </c>
      <c r="G159" s="97">
        <f t="shared" si="49"/>
        <v>351.5</v>
      </c>
      <c r="H159" s="97">
        <f t="shared" si="49"/>
        <v>360.96999999999997</v>
      </c>
      <c r="I159" s="97">
        <f t="shared" si="49"/>
        <v>1186.51</v>
      </c>
      <c r="J159" s="97">
        <f t="shared" si="49"/>
        <v>450</v>
      </c>
      <c r="K159" s="97">
        <f t="shared" si="49"/>
        <v>450</v>
      </c>
      <c r="L159" s="97">
        <f t="shared" si="49"/>
        <v>400</v>
      </c>
      <c r="M159" s="106">
        <f t="shared" si="44"/>
        <v>3980.7799999999997</v>
      </c>
    </row>
    <row r="160" spans="1:13" ht="24" hidden="1" x14ac:dyDescent="0.2">
      <c r="A160" s="232"/>
      <c r="B160" s="230"/>
      <c r="C160" s="93" t="s">
        <v>130</v>
      </c>
      <c r="D160" s="79"/>
      <c r="E160" s="97"/>
      <c r="F160" s="97"/>
      <c r="G160" s="97"/>
      <c r="H160" s="97"/>
      <c r="I160" s="98"/>
      <c r="J160" s="97"/>
      <c r="K160" s="99"/>
      <c r="L160" s="99"/>
      <c r="M160" s="106">
        <f t="shared" si="44"/>
        <v>0</v>
      </c>
    </row>
    <row r="161" spans="1:13" hidden="1" x14ac:dyDescent="0.2">
      <c r="A161" s="232"/>
      <c r="B161" s="230"/>
      <c r="C161" s="93" t="s">
        <v>131</v>
      </c>
      <c r="D161" s="79"/>
      <c r="E161" s="97">
        <f>E166+E186+E221+E241</f>
        <v>0</v>
      </c>
      <c r="F161" s="97">
        <f t="shared" ref="F161:L161" si="50">F166+F186+F221+F241</f>
        <v>0</v>
      </c>
      <c r="G161" s="97">
        <f t="shared" si="50"/>
        <v>0</v>
      </c>
      <c r="H161" s="97">
        <f t="shared" si="50"/>
        <v>0</v>
      </c>
      <c r="I161" s="97">
        <f t="shared" si="50"/>
        <v>601.1</v>
      </c>
      <c r="J161" s="97">
        <f t="shared" si="50"/>
        <v>0</v>
      </c>
      <c r="K161" s="97">
        <f t="shared" si="50"/>
        <v>0</v>
      </c>
      <c r="L161" s="97">
        <f t="shared" si="50"/>
        <v>0</v>
      </c>
      <c r="M161" s="106">
        <f t="shared" si="44"/>
        <v>601.1</v>
      </c>
    </row>
    <row r="162" spans="1:13" hidden="1" x14ac:dyDescent="0.2">
      <c r="A162" s="232"/>
      <c r="B162" s="230"/>
      <c r="C162" s="93" t="s">
        <v>134</v>
      </c>
      <c r="D162" s="79"/>
      <c r="E162" s="97">
        <f>E164+E187+E222+E242</f>
        <v>430.3</v>
      </c>
      <c r="F162" s="97">
        <f t="shared" ref="F162:L162" si="51">F164+F187+F222+F242</f>
        <v>351.5</v>
      </c>
      <c r="G162" s="97">
        <f t="shared" si="51"/>
        <v>351.5</v>
      </c>
      <c r="H162" s="97">
        <f t="shared" si="51"/>
        <v>360.96999999999997</v>
      </c>
      <c r="I162" s="97">
        <f t="shared" si="51"/>
        <v>585.41</v>
      </c>
      <c r="J162" s="97">
        <f t="shared" si="51"/>
        <v>450</v>
      </c>
      <c r="K162" s="97">
        <f t="shared" si="51"/>
        <v>450</v>
      </c>
      <c r="L162" s="97">
        <f t="shared" si="51"/>
        <v>400</v>
      </c>
      <c r="M162" s="106">
        <f t="shared" si="44"/>
        <v>3379.68</v>
      </c>
    </row>
    <row r="163" spans="1:13" ht="24" hidden="1" x14ac:dyDescent="0.2">
      <c r="A163" s="233"/>
      <c r="B163" s="230"/>
      <c r="C163" s="93" t="s">
        <v>137</v>
      </c>
      <c r="D163" s="79"/>
      <c r="E163" s="97"/>
      <c r="F163" s="97"/>
      <c r="G163" s="97"/>
      <c r="H163" s="97"/>
      <c r="I163" s="98"/>
      <c r="J163" s="97"/>
      <c r="K163" s="99"/>
      <c r="L163" s="99"/>
      <c r="M163" s="106">
        <f t="shared" si="44"/>
        <v>0</v>
      </c>
    </row>
    <row r="164" spans="1:13" hidden="1" x14ac:dyDescent="0.2">
      <c r="A164" s="231" t="s">
        <v>139</v>
      </c>
      <c r="B164" s="213" t="s">
        <v>135</v>
      </c>
      <c r="C164" s="93" t="s">
        <v>136</v>
      </c>
      <c r="D164" s="79"/>
      <c r="E164" s="97">
        <f>SUM(E167)</f>
        <v>284</v>
      </c>
      <c r="F164" s="97">
        <f t="shared" ref="F164:L164" si="52">SUM(F167)</f>
        <v>281.5</v>
      </c>
      <c r="G164" s="97">
        <f t="shared" si="52"/>
        <v>281.5</v>
      </c>
      <c r="H164" s="97">
        <f t="shared" si="52"/>
        <v>290.07</v>
      </c>
      <c r="I164" s="97">
        <f t="shared" si="52"/>
        <v>400</v>
      </c>
      <c r="J164" s="97">
        <f t="shared" si="52"/>
        <v>309.3</v>
      </c>
      <c r="K164" s="97">
        <f t="shared" si="52"/>
        <v>308.99</v>
      </c>
      <c r="L164" s="97">
        <f t="shared" si="52"/>
        <v>259.33</v>
      </c>
      <c r="M164" s="106">
        <f t="shared" si="44"/>
        <v>2414.6899999999996</v>
      </c>
    </row>
    <row r="165" spans="1:13" ht="24" hidden="1" x14ac:dyDescent="0.2">
      <c r="A165" s="232"/>
      <c r="B165" s="214"/>
      <c r="C165" s="93" t="s">
        <v>130</v>
      </c>
      <c r="D165" s="79"/>
      <c r="E165" s="97"/>
      <c r="F165" s="97"/>
      <c r="G165" s="97"/>
      <c r="H165" s="97"/>
      <c r="I165" s="98"/>
      <c r="J165" s="97"/>
      <c r="K165" s="99"/>
      <c r="L165" s="99"/>
      <c r="M165" s="106">
        <f t="shared" si="44"/>
        <v>0</v>
      </c>
    </row>
    <row r="166" spans="1:13" hidden="1" x14ac:dyDescent="0.2">
      <c r="A166" s="232"/>
      <c r="B166" s="214"/>
      <c r="C166" s="93" t="s">
        <v>131</v>
      </c>
      <c r="D166" s="79"/>
      <c r="E166" s="97"/>
      <c r="F166" s="97"/>
      <c r="G166" s="97"/>
      <c r="H166" s="97"/>
      <c r="I166" s="98"/>
      <c r="J166" s="97"/>
      <c r="K166" s="99"/>
      <c r="L166" s="99"/>
      <c r="M166" s="106">
        <f t="shared" si="44"/>
        <v>0</v>
      </c>
    </row>
    <row r="167" spans="1:13" hidden="1" x14ac:dyDescent="0.2">
      <c r="A167" s="232"/>
      <c r="B167" s="214"/>
      <c r="C167" s="93" t="s">
        <v>134</v>
      </c>
      <c r="D167" s="79"/>
      <c r="E167" s="100">
        <f>SUM(E169)</f>
        <v>284</v>
      </c>
      <c r="F167" s="100">
        <f t="shared" ref="F167:L167" si="53">SUM(F169)</f>
        <v>281.5</v>
      </c>
      <c r="G167" s="100">
        <f t="shared" si="53"/>
        <v>281.5</v>
      </c>
      <c r="H167" s="100">
        <f t="shared" si="53"/>
        <v>290.07</v>
      </c>
      <c r="I167" s="100">
        <f t="shared" si="53"/>
        <v>400</v>
      </c>
      <c r="J167" s="100">
        <f t="shared" si="53"/>
        <v>309.3</v>
      </c>
      <c r="K167" s="100">
        <f t="shared" si="53"/>
        <v>308.99</v>
      </c>
      <c r="L167" s="100">
        <f t="shared" si="53"/>
        <v>259.33</v>
      </c>
      <c r="M167" s="106">
        <f t="shared" si="44"/>
        <v>2414.6899999999996</v>
      </c>
    </row>
    <row r="168" spans="1:13" ht="24" hidden="1" x14ac:dyDescent="0.2">
      <c r="A168" s="232"/>
      <c r="B168" s="214"/>
      <c r="C168" s="93" t="s">
        <v>138</v>
      </c>
      <c r="D168" s="79"/>
      <c r="E168" s="97"/>
      <c r="F168" s="97"/>
      <c r="G168" s="97"/>
      <c r="H168" s="97"/>
      <c r="I168" s="98"/>
      <c r="J168" s="97"/>
      <c r="K168" s="99"/>
      <c r="L168" s="99"/>
      <c r="M168" s="106">
        <f t="shared" si="44"/>
        <v>0</v>
      </c>
    </row>
    <row r="169" spans="1:13" hidden="1" x14ac:dyDescent="0.2">
      <c r="A169" s="232"/>
      <c r="B169" s="213" t="s">
        <v>129</v>
      </c>
      <c r="C169" s="93" t="s">
        <v>136</v>
      </c>
      <c r="D169" s="79"/>
      <c r="E169" s="100">
        <f>SUM(E172)</f>
        <v>284</v>
      </c>
      <c r="F169" s="100">
        <f t="shared" ref="F169:L169" si="54">SUM(F172)</f>
        <v>281.5</v>
      </c>
      <c r="G169" s="100">
        <f t="shared" si="54"/>
        <v>281.5</v>
      </c>
      <c r="H169" s="100">
        <f t="shared" si="54"/>
        <v>290.07</v>
      </c>
      <c r="I169" s="100">
        <f t="shared" si="54"/>
        <v>400</v>
      </c>
      <c r="J169" s="100">
        <f t="shared" si="54"/>
        <v>309.3</v>
      </c>
      <c r="K169" s="100">
        <f t="shared" si="54"/>
        <v>308.99</v>
      </c>
      <c r="L169" s="100">
        <f t="shared" si="54"/>
        <v>259.33</v>
      </c>
      <c r="M169" s="106">
        <f t="shared" si="44"/>
        <v>2414.6899999999996</v>
      </c>
    </row>
    <row r="170" spans="1:13" ht="24" hidden="1" x14ac:dyDescent="0.2">
      <c r="A170" s="232"/>
      <c r="B170" s="214"/>
      <c r="C170" s="93" t="s">
        <v>130</v>
      </c>
      <c r="D170" s="79"/>
      <c r="E170" s="97"/>
      <c r="F170" s="97"/>
      <c r="G170" s="97"/>
      <c r="H170" s="97"/>
      <c r="I170" s="98"/>
      <c r="J170" s="97"/>
      <c r="K170" s="99"/>
      <c r="L170" s="99"/>
      <c r="M170" s="106">
        <f t="shared" si="44"/>
        <v>0</v>
      </c>
    </row>
    <row r="171" spans="1:13" hidden="1" x14ac:dyDescent="0.2">
      <c r="A171" s="232"/>
      <c r="B171" s="214"/>
      <c r="C171" s="93" t="s">
        <v>131</v>
      </c>
      <c r="D171" s="79"/>
      <c r="E171" s="97"/>
      <c r="F171" s="97"/>
      <c r="G171" s="97"/>
      <c r="H171" s="97"/>
      <c r="I171" s="98"/>
      <c r="J171" s="97"/>
      <c r="K171" s="99"/>
      <c r="L171" s="99"/>
      <c r="M171" s="106">
        <f t="shared" si="44"/>
        <v>0</v>
      </c>
    </row>
    <row r="172" spans="1:13" hidden="1" x14ac:dyDescent="0.2">
      <c r="A172" s="232"/>
      <c r="B172" s="214"/>
      <c r="C172" s="93" t="s">
        <v>134</v>
      </c>
      <c r="D172" s="79"/>
      <c r="E172" s="100">
        <f>SUM(E174+E179)</f>
        <v>284</v>
      </c>
      <c r="F172" s="100">
        <f t="shared" ref="F172:L172" si="55">SUM(F174+F179)</f>
        <v>281.5</v>
      </c>
      <c r="G172" s="100">
        <f t="shared" si="55"/>
        <v>281.5</v>
      </c>
      <c r="H172" s="100">
        <f t="shared" si="55"/>
        <v>290.07</v>
      </c>
      <c r="I172" s="100">
        <f t="shared" si="55"/>
        <v>400</v>
      </c>
      <c r="J172" s="100">
        <f t="shared" si="55"/>
        <v>309.3</v>
      </c>
      <c r="K172" s="100">
        <f t="shared" si="55"/>
        <v>308.99</v>
      </c>
      <c r="L172" s="100">
        <f t="shared" si="55"/>
        <v>259.33</v>
      </c>
      <c r="M172" s="106">
        <f t="shared" si="44"/>
        <v>2414.6899999999996</v>
      </c>
    </row>
    <row r="173" spans="1:13" ht="24" hidden="1" x14ac:dyDescent="0.2">
      <c r="A173" s="232"/>
      <c r="B173" s="214"/>
      <c r="C173" s="93" t="s">
        <v>137</v>
      </c>
      <c r="D173" s="79"/>
      <c r="E173" s="97"/>
      <c r="F173" s="97"/>
      <c r="G173" s="97"/>
      <c r="H173" s="97"/>
      <c r="I173" s="98"/>
      <c r="J173" s="97"/>
      <c r="K173" s="99"/>
      <c r="L173" s="99"/>
      <c r="M173" s="106">
        <f t="shared" si="44"/>
        <v>0</v>
      </c>
    </row>
    <row r="174" spans="1:13" hidden="1" x14ac:dyDescent="0.2">
      <c r="A174" s="224" t="s">
        <v>140</v>
      </c>
      <c r="B174" s="215"/>
      <c r="C174" s="93" t="s">
        <v>136</v>
      </c>
      <c r="D174" s="96"/>
      <c r="E174" s="103">
        <f>SUM(E177)</f>
        <v>219</v>
      </c>
      <c r="F174" s="103">
        <f t="shared" ref="F174:L174" si="56">SUM(F177)</f>
        <v>250</v>
      </c>
      <c r="G174" s="103">
        <f t="shared" si="56"/>
        <v>250</v>
      </c>
      <c r="H174" s="103">
        <f t="shared" si="56"/>
        <v>180</v>
      </c>
      <c r="I174" s="103">
        <f t="shared" si="56"/>
        <v>400</v>
      </c>
      <c r="J174" s="157">
        <f t="shared" si="56"/>
        <v>309.3</v>
      </c>
      <c r="K174" s="103">
        <f t="shared" si="56"/>
        <v>308.99</v>
      </c>
      <c r="L174" s="103">
        <f t="shared" si="56"/>
        <v>259.33</v>
      </c>
      <c r="M174" s="106">
        <f t="shared" si="44"/>
        <v>2176.62</v>
      </c>
    </row>
    <row r="175" spans="1:13" ht="24" hidden="1" x14ac:dyDescent="0.2">
      <c r="A175" s="225"/>
      <c r="B175" s="216"/>
      <c r="C175" s="93" t="s">
        <v>130</v>
      </c>
      <c r="D175" s="96"/>
      <c r="E175" s="104"/>
      <c r="F175" s="104"/>
      <c r="G175" s="104"/>
      <c r="H175" s="104"/>
      <c r="I175" s="104"/>
      <c r="J175" s="158"/>
      <c r="K175" s="104"/>
      <c r="L175" s="104"/>
      <c r="M175" s="106">
        <f t="shared" si="44"/>
        <v>0</v>
      </c>
    </row>
    <row r="176" spans="1:13" hidden="1" x14ac:dyDescent="0.2">
      <c r="A176" s="225"/>
      <c r="B176" s="216"/>
      <c r="C176" s="93" t="s">
        <v>131</v>
      </c>
      <c r="D176" s="96"/>
      <c r="E176" s="104"/>
      <c r="F176" s="104"/>
      <c r="G176" s="104"/>
      <c r="H176" s="104"/>
      <c r="I176" s="104"/>
      <c r="J176" s="158"/>
      <c r="K176" s="104"/>
      <c r="L176" s="104"/>
      <c r="M176" s="106">
        <f t="shared" si="44"/>
        <v>0</v>
      </c>
    </row>
    <row r="177" spans="1:13" hidden="1" x14ac:dyDescent="0.2">
      <c r="A177" s="225"/>
      <c r="B177" s="216"/>
      <c r="C177" s="93" t="s">
        <v>134</v>
      </c>
      <c r="D177" s="96"/>
      <c r="E177" s="104">
        <v>219</v>
      </c>
      <c r="F177" s="104">
        <v>250</v>
      </c>
      <c r="G177" s="104">
        <v>250</v>
      </c>
      <c r="H177" s="104">
        <v>180</v>
      </c>
      <c r="I177" s="104">
        <v>400</v>
      </c>
      <c r="J177" s="158">
        <v>309.3</v>
      </c>
      <c r="K177" s="104">
        <v>308.99</v>
      </c>
      <c r="L177" s="104">
        <v>259.33</v>
      </c>
      <c r="M177" s="106">
        <f t="shared" si="44"/>
        <v>2176.62</v>
      </c>
    </row>
    <row r="178" spans="1:13" ht="24" hidden="1" x14ac:dyDescent="0.2">
      <c r="A178" s="226"/>
      <c r="B178" s="217"/>
      <c r="C178" s="93" t="s">
        <v>137</v>
      </c>
      <c r="D178" s="96"/>
      <c r="E178" s="104"/>
      <c r="F178" s="104"/>
      <c r="G178" s="104"/>
      <c r="H178" s="104"/>
      <c r="I178" s="104"/>
      <c r="J178" s="158"/>
      <c r="K178" s="104"/>
      <c r="L178" s="104"/>
      <c r="M178" s="106">
        <f t="shared" si="44"/>
        <v>0</v>
      </c>
    </row>
    <row r="179" spans="1:13" hidden="1" x14ac:dyDescent="0.2">
      <c r="A179" s="224" t="s">
        <v>57</v>
      </c>
      <c r="B179" s="215"/>
      <c r="C179" s="93" t="s">
        <v>136</v>
      </c>
      <c r="D179" s="96"/>
      <c r="E179" s="103">
        <f>SUM(E182)</f>
        <v>65</v>
      </c>
      <c r="F179" s="103">
        <f t="shared" ref="F179:L179" si="57">SUM(F182)</f>
        <v>31.5</v>
      </c>
      <c r="G179" s="103">
        <f t="shared" si="57"/>
        <v>31.5</v>
      </c>
      <c r="H179" s="103">
        <f t="shared" si="57"/>
        <v>110.07</v>
      </c>
      <c r="I179" s="103">
        <f t="shared" si="57"/>
        <v>0</v>
      </c>
      <c r="J179" s="157">
        <f t="shared" si="57"/>
        <v>0</v>
      </c>
      <c r="K179" s="103">
        <f t="shared" si="57"/>
        <v>0</v>
      </c>
      <c r="L179" s="103">
        <f t="shared" si="57"/>
        <v>0</v>
      </c>
      <c r="M179" s="106">
        <f t="shared" si="44"/>
        <v>238.07</v>
      </c>
    </row>
    <row r="180" spans="1:13" ht="24" hidden="1" x14ac:dyDescent="0.2">
      <c r="A180" s="225"/>
      <c r="B180" s="216"/>
      <c r="C180" s="93" t="s">
        <v>130</v>
      </c>
      <c r="D180" s="96"/>
      <c r="E180" s="104"/>
      <c r="F180" s="104"/>
      <c r="G180" s="104"/>
      <c r="H180" s="104"/>
      <c r="I180" s="104"/>
      <c r="J180" s="158"/>
      <c r="K180" s="104"/>
      <c r="L180" s="104"/>
      <c r="M180" s="106">
        <f t="shared" si="44"/>
        <v>0</v>
      </c>
    </row>
    <row r="181" spans="1:13" hidden="1" x14ac:dyDescent="0.2">
      <c r="A181" s="225"/>
      <c r="B181" s="216"/>
      <c r="C181" s="93" t="s">
        <v>131</v>
      </c>
      <c r="D181" s="96"/>
      <c r="E181" s="104"/>
      <c r="F181" s="104"/>
      <c r="G181" s="104"/>
      <c r="H181" s="104"/>
      <c r="I181" s="104"/>
      <c r="J181" s="158"/>
      <c r="K181" s="104"/>
      <c r="L181" s="104"/>
      <c r="M181" s="106">
        <f t="shared" si="44"/>
        <v>0</v>
      </c>
    </row>
    <row r="182" spans="1:13" hidden="1" x14ac:dyDescent="0.2">
      <c r="A182" s="225"/>
      <c r="B182" s="216"/>
      <c r="C182" s="93" t="s">
        <v>134</v>
      </c>
      <c r="D182" s="96"/>
      <c r="E182" s="104">
        <v>65</v>
      </c>
      <c r="F182" s="104">
        <v>31.5</v>
      </c>
      <c r="G182" s="104">
        <v>31.5</v>
      </c>
      <c r="H182" s="104">
        <v>110.07</v>
      </c>
      <c r="I182" s="104">
        <v>0</v>
      </c>
      <c r="J182" s="158">
        <v>0</v>
      </c>
      <c r="K182" s="104">
        <v>0</v>
      </c>
      <c r="L182" s="104">
        <v>0</v>
      </c>
      <c r="M182" s="106">
        <f t="shared" si="44"/>
        <v>238.07</v>
      </c>
    </row>
    <row r="183" spans="1:13" ht="24" hidden="1" x14ac:dyDescent="0.2">
      <c r="A183" s="226"/>
      <c r="B183" s="217"/>
      <c r="C183" s="93" t="s">
        <v>137</v>
      </c>
      <c r="D183" s="96"/>
      <c r="E183" s="104"/>
      <c r="F183" s="104"/>
      <c r="G183" s="104"/>
      <c r="H183" s="104"/>
      <c r="I183" s="104"/>
      <c r="J183" s="158"/>
      <c r="K183" s="104"/>
      <c r="L183" s="104"/>
      <c r="M183" s="106">
        <f t="shared" si="44"/>
        <v>0</v>
      </c>
    </row>
    <row r="184" spans="1:13" hidden="1" x14ac:dyDescent="0.2">
      <c r="A184" s="227" t="s">
        <v>141</v>
      </c>
      <c r="B184" s="213" t="s">
        <v>135</v>
      </c>
      <c r="C184" s="101" t="s">
        <v>136</v>
      </c>
      <c r="D184" s="102"/>
      <c r="E184" s="105">
        <f>SUM(E189)</f>
        <v>111.3</v>
      </c>
      <c r="F184" s="105">
        <f t="shared" ref="F184:L184" si="58">SUM(F189)</f>
        <v>0</v>
      </c>
      <c r="G184" s="105">
        <f t="shared" si="58"/>
        <v>0</v>
      </c>
      <c r="H184" s="105">
        <f t="shared" si="58"/>
        <v>0</v>
      </c>
      <c r="I184" s="105">
        <f t="shared" si="58"/>
        <v>716.1</v>
      </c>
      <c r="J184" s="159">
        <f t="shared" si="58"/>
        <v>70</v>
      </c>
      <c r="K184" s="105">
        <f t="shared" si="58"/>
        <v>70</v>
      </c>
      <c r="L184" s="105">
        <f t="shared" si="58"/>
        <v>70</v>
      </c>
      <c r="M184" s="106">
        <f t="shared" si="44"/>
        <v>1037.4000000000001</v>
      </c>
    </row>
    <row r="185" spans="1:13" ht="24" hidden="1" x14ac:dyDescent="0.2">
      <c r="A185" s="228"/>
      <c r="B185" s="214"/>
      <c r="C185" s="93" t="s">
        <v>130</v>
      </c>
      <c r="D185" s="96"/>
      <c r="E185" s="104"/>
      <c r="F185" s="104"/>
      <c r="G185" s="104"/>
      <c r="H185" s="104"/>
      <c r="I185" s="104"/>
      <c r="J185" s="158"/>
      <c r="K185" s="104"/>
      <c r="L185" s="104"/>
      <c r="M185" s="106">
        <f t="shared" si="44"/>
        <v>0</v>
      </c>
    </row>
    <row r="186" spans="1:13" hidden="1" x14ac:dyDescent="0.2">
      <c r="A186" s="228"/>
      <c r="B186" s="214"/>
      <c r="C186" s="93" t="s">
        <v>131</v>
      </c>
      <c r="D186" s="96"/>
      <c r="E186" s="104">
        <f>SUM(E191)</f>
        <v>0</v>
      </c>
      <c r="F186" s="104">
        <f t="shared" ref="F186:L187" si="59">SUM(F191)</f>
        <v>0</v>
      </c>
      <c r="G186" s="104">
        <f t="shared" si="59"/>
        <v>0</v>
      </c>
      <c r="H186" s="104">
        <f t="shared" si="59"/>
        <v>0</v>
      </c>
      <c r="I186" s="104">
        <f t="shared" si="59"/>
        <v>601.1</v>
      </c>
      <c r="J186" s="158">
        <f t="shared" si="59"/>
        <v>0</v>
      </c>
      <c r="K186" s="104">
        <f t="shared" si="59"/>
        <v>0</v>
      </c>
      <c r="L186" s="104">
        <f t="shared" si="59"/>
        <v>0</v>
      </c>
      <c r="M186" s="106">
        <f t="shared" si="44"/>
        <v>601.1</v>
      </c>
    </row>
    <row r="187" spans="1:13" hidden="1" x14ac:dyDescent="0.2">
      <c r="A187" s="228"/>
      <c r="B187" s="214"/>
      <c r="C187" s="93" t="s">
        <v>134</v>
      </c>
      <c r="D187" s="96"/>
      <c r="E187" s="104">
        <f>SUM(E192)</f>
        <v>111.3</v>
      </c>
      <c r="F187" s="104">
        <f t="shared" si="59"/>
        <v>0</v>
      </c>
      <c r="G187" s="104">
        <f t="shared" si="59"/>
        <v>0</v>
      </c>
      <c r="H187" s="104">
        <f t="shared" si="59"/>
        <v>0</v>
      </c>
      <c r="I187" s="104">
        <f t="shared" si="59"/>
        <v>115</v>
      </c>
      <c r="J187" s="158">
        <f t="shared" si="59"/>
        <v>70</v>
      </c>
      <c r="K187" s="104">
        <f t="shared" si="59"/>
        <v>70</v>
      </c>
      <c r="L187" s="104">
        <f t="shared" si="59"/>
        <v>70</v>
      </c>
      <c r="M187" s="106">
        <f t="shared" si="44"/>
        <v>436.3</v>
      </c>
    </row>
    <row r="188" spans="1:13" ht="24" hidden="1" x14ac:dyDescent="0.2">
      <c r="A188" s="228"/>
      <c r="B188" s="214"/>
      <c r="C188" s="93" t="s">
        <v>137</v>
      </c>
      <c r="D188" s="96"/>
      <c r="E188" s="104"/>
      <c r="F188" s="104"/>
      <c r="G188" s="104"/>
      <c r="H188" s="104"/>
      <c r="I188" s="104"/>
      <c r="J188" s="158"/>
      <c r="K188" s="104"/>
      <c r="L188" s="104"/>
      <c r="M188" s="106">
        <f t="shared" si="44"/>
        <v>0</v>
      </c>
    </row>
    <row r="189" spans="1:13" hidden="1" x14ac:dyDescent="0.2">
      <c r="A189" s="228"/>
      <c r="B189" s="213" t="s">
        <v>129</v>
      </c>
      <c r="C189" s="93" t="s">
        <v>136</v>
      </c>
      <c r="D189" s="96"/>
      <c r="E189" s="104">
        <f>SUM(E194)</f>
        <v>111.3</v>
      </c>
      <c r="F189" s="104">
        <f t="shared" ref="F189:L189" si="60">SUM(F194)</f>
        <v>0</v>
      </c>
      <c r="G189" s="104">
        <f t="shared" si="60"/>
        <v>0</v>
      </c>
      <c r="H189" s="104">
        <f t="shared" si="60"/>
        <v>0</v>
      </c>
      <c r="I189" s="104">
        <f t="shared" si="60"/>
        <v>716.1</v>
      </c>
      <c r="J189" s="158">
        <f t="shared" si="60"/>
        <v>70</v>
      </c>
      <c r="K189" s="104">
        <f t="shared" si="60"/>
        <v>70</v>
      </c>
      <c r="L189" s="104">
        <f t="shared" si="60"/>
        <v>70</v>
      </c>
      <c r="M189" s="106">
        <f t="shared" si="44"/>
        <v>1037.4000000000001</v>
      </c>
    </row>
    <row r="190" spans="1:13" ht="24" hidden="1" x14ac:dyDescent="0.2">
      <c r="A190" s="228"/>
      <c r="B190" s="214"/>
      <c r="C190" s="93" t="s">
        <v>130</v>
      </c>
      <c r="D190" s="96"/>
      <c r="E190" s="104"/>
      <c r="F190" s="104"/>
      <c r="G190" s="104"/>
      <c r="H190" s="104"/>
      <c r="I190" s="104"/>
      <c r="J190" s="158"/>
      <c r="K190" s="104"/>
      <c r="L190" s="104"/>
      <c r="M190" s="106">
        <f t="shared" si="44"/>
        <v>0</v>
      </c>
    </row>
    <row r="191" spans="1:13" hidden="1" x14ac:dyDescent="0.2">
      <c r="A191" s="228"/>
      <c r="B191" s="214"/>
      <c r="C191" s="93" t="s">
        <v>131</v>
      </c>
      <c r="D191" s="96"/>
      <c r="E191" s="104">
        <f>SUM(E196)</f>
        <v>0</v>
      </c>
      <c r="F191" s="104">
        <f t="shared" ref="F191:L192" si="61">SUM(F196)</f>
        <v>0</v>
      </c>
      <c r="G191" s="104">
        <f t="shared" si="61"/>
        <v>0</v>
      </c>
      <c r="H191" s="104">
        <f t="shared" si="61"/>
        <v>0</v>
      </c>
      <c r="I191" s="104">
        <f t="shared" si="61"/>
        <v>601.1</v>
      </c>
      <c r="J191" s="158">
        <f t="shared" si="61"/>
        <v>0</v>
      </c>
      <c r="K191" s="104">
        <f t="shared" si="61"/>
        <v>0</v>
      </c>
      <c r="L191" s="104">
        <f t="shared" si="61"/>
        <v>0</v>
      </c>
      <c r="M191" s="106">
        <f t="shared" si="44"/>
        <v>601.1</v>
      </c>
    </row>
    <row r="192" spans="1:13" hidden="1" x14ac:dyDescent="0.2">
      <c r="A192" s="228"/>
      <c r="B192" s="214"/>
      <c r="C192" s="93" t="s">
        <v>134</v>
      </c>
      <c r="D192" s="96"/>
      <c r="E192" s="104">
        <f>SUM(E197)</f>
        <v>111.3</v>
      </c>
      <c r="F192" s="104">
        <f t="shared" si="61"/>
        <v>0</v>
      </c>
      <c r="G192" s="104">
        <f t="shared" si="61"/>
        <v>0</v>
      </c>
      <c r="H192" s="104">
        <f t="shared" si="61"/>
        <v>0</v>
      </c>
      <c r="I192" s="104">
        <f t="shared" si="61"/>
        <v>115</v>
      </c>
      <c r="J192" s="158">
        <f t="shared" si="61"/>
        <v>70</v>
      </c>
      <c r="K192" s="104">
        <f t="shared" si="61"/>
        <v>70</v>
      </c>
      <c r="L192" s="104">
        <f t="shared" si="61"/>
        <v>70</v>
      </c>
      <c r="M192" s="106">
        <f t="shared" si="44"/>
        <v>436.3</v>
      </c>
    </row>
    <row r="193" spans="1:13" ht="24" hidden="1" x14ac:dyDescent="0.2">
      <c r="A193" s="229"/>
      <c r="B193" s="214"/>
      <c r="C193" s="93" t="s">
        <v>137</v>
      </c>
      <c r="D193" s="96"/>
      <c r="E193" s="104"/>
      <c r="F193" s="104"/>
      <c r="G193" s="104"/>
      <c r="H193" s="104"/>
      <c r="I193" s="104"/>
      <c r="J193" s="158"/>
      <c r="K193" s="104"/>
      <c r="L193" s="104"/>
      <c r="M193" s="106">
        <f t="shared" si="44"/>
        <v>0</v>
      </c>
    </row>
    <row r="194" spans="1:13" hidden="1" x14ac:dyDescent="0.2">
      <c r="A194" s="218" t="s">
        <v>100</v>
      </c>
      <c r="B194" s="215"/>
      <c r="C194" s="93" t="s">
        <v>136</v>
      </c>
      <c r="D194" s="96"/>
      <c r="E194" s="104">
        <f>E199+E204+E209+E214</f>
        <v>111.3</v>
      </c>
      <c r="F194" s="104">
        <f t="shared" ref="F194:L194" si="62">F199+F204+F209+F214</f>
        <v>0</v>
      </c>
      <c r="G194" s="104">
        <f t="shared" si="62"/>
        <v>0</v>
      </c>
      <c r="H194" s="104">
        <f t="shared" si="62"/>
        <v>0</v>
      </c>
      <c r="I194" s="104">
        <f t="shared" si="62"/>
        <v>716.1</v>
      </c>
      <c r="J194" s="158">
        <f t="shared" si="62"/>
        <v>70</v>
      </c>
      <c r="K194" s="104">
        <f t="shared" si="62"/>
        <v>70</v>
      </c>
      <c r="L194" s="104">
        <f t="shared" si="62"/>
        <v>70</v>
      </c>
      <c r="M194" s="106">
        <f t="shared" si="44"/>
        <v>1037.4000000000001</v>
      </c>
    </row>
    <row r="195" spans="1:13" ht="24" hidden="1" x14ac:dyDescent="0.2">
      <c r="A195" s="219"/>
      <c r="B195" s="216"/>
      <c r="C195" s="93" t="s">
        <v>130</v>
      </c>
      <c r="D195" s="96"/>
      <c r="E195" s="104"/>
      <c r="F195" s="104"/>
      <c r="G195" s="104"/>
      <c r="H195" s="104"/>
      <c r="I195" s="104"/>
      <c r="J195" s="158"/>
      <c r="K195" s="104"/>
      <c r="L195" s="104"/>
      <c r="M195" s="106">
        <f t="shared" si="44"/>
        <v>0</v>
      </c>
    </row>
    <row r="196" spans="1:13" hidden="1" x14ac:dyDescent="0.2">
      <c r="A196" s="219"/>
      <c r="B196" s="216"/>
      <c r="C196" s="93" t="s">
        <v>131</v>
      </c>
      <c r="D196" s="96"/>
      <c r="E196" s="104">
        <f>SUM(E206)</f>
        <v>0</v>
      </c>
      <c r="F196" s="104">
        <f t="shared" ref="F196:L196" si="63">SUM(F206)</f>
        <v>0</v>
      </c>
      <c r="G196" s="104">
        <f t="shared" si="63"/>
        <v>0</v>
      </c>
      <c r="H196" s="104">
        <f t="shared" si="63"/>
        <v>0</v>
      </c>
      <c r="I196" s="104">
        <f t="shared" si="63"/>
        <v>601.1</v>
      </c>
      <c r="J196" s="158">
        <f t="shared" si="63"/>
        <v>0</v>
      </c>
      <c r="K196" s="104">
        <f t="shared" si="63"/>
        <v>0</v>
      </c>
      <c r="L196" s="104">
        <f t="shared" si="63"/>
        <v>0</v>
      </c>
      <c r="M196" s="106">
        <f t="shared" si="44"/>
        <v>601.1</v>
      </c>
    </row>
    <row r="197" spans="1:13" hidden="1" x14ac:dyDescent="0.2">
      <c r="A197" s="219"/>
      <c r="B197" s="216"/>
      <c r="C197" s="93" t="s">
        <v>134</v>
      </c>
      <c r="D197" s="96"/>
      <c r="E197" s="104">
        <f>E202+E207+E212+E217</f>
        <v>111.3</v>
      </c>
      <c r="F197" s="104">
        <f t="shared" ref="F197:L197" si="64">F202+F207+F212+F217</f>
        <v>0</v>
      </c>
      <c r="G197" s="104">
        <f t="shared" si="64"/>
        <v>0</v>
      </c>
      <c r="H197" s="104">
        <f t="shared" si="64"/>
        <v>0</v>
      </c>
      <c r="I197" s="104">
        <f t="shared" si="64"/>
        <v>115</v>
      </c>
      <c r="J197" s="158">
        <f t="shared" si="64"/>
        <v>70</v>
      </c>
      <c r="K197" s="104">
        <f t="shared" si="64"/>
        <v>70</v>
      </c>
      <c r="L197" s="104">
        <f t="shared" si="64"/>
        <v>70</v>
      </c>
      <c r="M197" s="106">
        <f t="shared" si="44"/>
        <v>436.3</v>
      </c>
    </row>
    <row r="198" spans="1:13" ht="24" hidden="1" x14ac:dyDescent="0.2">
      <c r="A198" s="220"/>
      <c r="B198" s="217"/>
      <c r="C198" s="93" t="s">
        <v>137</v>
      </c>
      <c r="D198" s="96"/>
      <c r="E198" s="104"/>
      <c r="F198" s="104"/>
      <c r="G198" s="104"/>
      <c r="H198" s="104"/>
      <c r="I198" s="104"/>
      <c r="J198" s="158"/>
      <c r="K198" s="104"/>
      <c r="L198" s="104"/>
      <c r="M198" s="106">
        <f t="shared" si="44"/>
        <v>0</v>
      </c>
    </row>
    <row r="199" spans="1:13" hidden="1" x14ac:dyDescent="0.2">
      <c r="A199" s="218" t="s">
        <v>119</v>
      </c>
      <c r="B199" s="215"/>
      <c r="C199" s="93" t="s">
        <v>136</v>
      </c>
      <c r="D199" s="96"/>
      <c r="E199" s="104">
        <f>SUM(E200:E203)</f>
        <v>0</v>
      </c>
      <c r="F199" s="104">
        <f t="shared" ref="F199:L199" si="65">SUM(F200:F203)</f>
        <v>0</v>
      </c>
      <c r="G199" s="104">
        <f t="shared" si="65"/>
        <v>0</v>
      </c>
      <c r="H199" s="104">
        <f t="shared" si="65"/>
        <v>0</v>
      </c>
      <c r="I199" s="104">
        <f t="shared" si="65"/>
        <v>96.45</v>
      </c>
      <c r="J199" s="158">
        <f t="shared" si="65"/>
        <v>70</v>
      </c>
      <c r="K199" s="104">
        <f t="shared" si="65"/>
        <v>70</v>
      </c>
      <c r="L199" s="104">
        <f t="shared" si="65"/>
        <v>70</v>
      </c>
      <c r="M199" s="106">
        <f t="shared" si="44"/>
        <v>306.45</v>
      </c>
    </row>
    <row r="200" spans="1:13" ht="24" hidden="1" x14ac:dyDescent="0.2">
      <c r="A200" s="219"/>
      <c r="B200" s="216"/>
      <c r="C200" s="93" t="s">
        <v>130</v>
      </c>
      <c r="D200" s="96"/>
      <c r="E200" s="104"/>
      <c r="F200" s="104"/>
      <c r="G200" s="104"/>
      <c r="H200" s="104"/>
      <c r="I200" s="104"/>
      <c r="J200" s="158"/>
      <c r="K200" s="104"/>
      <c r="L200" s="104"/>
      <c r="M200" s="106">
        <f t="shared" si="44"/>
        <v>0</v>
      </c>
    </row>
    <row r="201" spans="1:13" hidden="1" x14ac:dyDescent="0.2">
      <c r="A201" s="219"/>
      <c r="B201" s="216"/>
      <c r="C201" s="93" t="s">
        <v>131</v>
      </c>
      <c r="D201" s="96"/>
      <c r="E201" s="104"/>
      <c r="F201" s="104"/>
      <c r="G201" s="104"/>
      <c r="H201" s="104"/>
      <c r="I201" s="104"/>
      <c r="J201" s="158"/>
      <c r="K201" s="104"/>
      <c r="L201" s="104"/>
      <c r="M201" s="106">
        <f t="shared" si="44"/>
        <v>0</v>
      </c>
    </row>
    <row r="202" spans="1:13" hidden="1" x14ac:dyDescent="0.2">
      <c r="A202" s="219"/>
      <c r="B202" s="216"/>
      <c r="C202" s="93" t="s">
        <v>134</v>
      </c>
      <c r="D202" s="96"/>
      <c r="E202" s="104"/>
      <c r="F202" s="104"/>
      <c r="G202" s="104"/>
      <c r="H202" s="104"/>
      <c r="I202" s="104">
        <v>96.45</v>
      </c>
      <c r="J202" s="158">
        <v>70</v>
      </c>
      <c r="K202" s="104">
        <v>70</v>
      </c>
      <c r="L202" s="104">
        <v>70</v>
      </c>
      <c r="M202" s="106">
        <f t="shared" si="44"/>
        <v>306.45</v>
      </c>
    </row>
    <row r="203" spans="1:13" ht="24" hidden="1" x14ac:dyDescent="0.2">
      <c r="A203" s="220"/>
      <c r="B203" s="217"/>
      <c r="C203" s="93" t="s">
        <v>137</v>
      </c>
      <c r="D203" s="96"/>
      <c r="E203" s="104"/>
      <c r="F203" s="104"/>
      <c r="G203" s="104"/>
      <c r="H203" s="104"/>
      <c r="I203" s="104"/>
      <c r="J203" s="158"/>
      <c r="K203" s="104"/>
      <c r="L203" s="104"/>
      <c r="M203" s="106">
        <f t="shared" si="44"/>
        <v>0</v>
      </c>
    </row>
    <row r="204" spans="1:13" hidden="1" x14ac:dyDescent="0.2">
      <c r="A204" s="218" t="s">
        <v>120</v>
      </c>
      <c r="B204" s="215"/>
      <c r="C204" s="93" t="s">
        <v>136</v>
      </c>
      <c r="D204" s="96"/>
      <c r="E204" s="104">
        <f>SUM(E205:E208)</f>
        <v>0</v>
      </c>
      <c r="F204" s="104">
        <f t="shared" ref="F204:L204" si="66">SUM(F205:F208)</f>
        <v>0</v>
      </c>
      <c r="G204" s="104">
        <f t="shared" si="66"/>
        <v>0</v>
      </c>
      <c r="H204" s="104">
        <f t="shared" si="66"/>
        <v>0</v>
      </c>
      <c r="I204" s="104">
        <f t="shared" si="66"/>
        <v>619.65</v>
      </c>
      <c r="J204" s="158">
        <f t="shared" si="66"/>
        <v>0</v>
      </c>
      <c r="K204" s="104">
        <f t="shared" si="66"/>
        <v>0</v>
      </c>
      <c r="L204" s="104">
        <f t="shared" si="66"/>
        <v>0</v>
      </c>
      <c r="M204" s="106">
        <f t="shared" ref="M204:M258" si="67">SUM(E204:L204)</f>
        <v>619.65</v>
      </c>
    </row>
    <row r="205" spans="1:13" ht="24" hidden="1" x14ac:dyDescent="0.2">
      <c r="A205" s="219"/>
      <c r="B205" s="216"/>
      <c r="C205" s="93" t="s">
        <v>130</v>
      </c>
      <c r="D205" s="96"/>
      <c r="E205" s="104"/>
      <c r="F205" s="104"/>
      <c r="G205" s="104"/>
      <c r="H205" s="104"/>
      <c r="I205" s="104"/>
      <c r="J205" s="158"/>
      <c r="K205" s="104"/>
      <c r="L205" s="104"/>
      <c r="M205" s="106">
        <f t="shared" si="67"/>
        <v>0</v>
      </c>
    </row>
    <row r="206" spans="1:13" hidden="1" x14ac:dyDescent="0.2">
      <c r="A206" s="219"/>
      <c r="B206" s="216"/>
      <c r="C206" s="93" t="s">
        <v>131</v>
      </c>
      <c r="D206" s="96"/>
      <c r="E206" s="104"/>
      <c r="F206" s="104"/>
      <c r="G206" s="104"/>
      <c r="H206" s="104"/>
      <c r="I206" s="104">
        <v>601.1</v>
      </c>
      <c r="J206" s="158"/>
      <c r="K206" s="104"/>
      <c r="L206" s="104"/>
      <c r="M206" s="106">
        <f t="shared" si="67"/>
        <v>601.1</v>
      </c>
    </row>
    <row r="207" spans="1:13" hidden="1" x14ac:dyDescent="0.2">
      <c r="A207" s="219"/>
      <c r="B207" s="216"/>
      <c r="C207" s="93" t="s">
        <v>134</v>
      </c>
      <c r="D207" s="96"/>
      <c r="E207" s="104"/>
      <c r="F207" s="104"/>
      <c r="G207" s="104"/>
      <c r="H207" s="104"/>
      <c r="I207" s="104">
        <v>18.55</v>
      </c>
      <c r="J207" s="158"/>
      <c r="K207" s="104"/>
      <c r="L207" s="104"/>
      <c r="M207" s="106">
        <f t="shared" si="67"/>
        <v>18.55</v>
      </c>
    </row>
    <row r="208" spans="1:13" ht="24" hidden="1" x14ac:dyDescent="0.2">
      <c r="A208" s="220"/>
      <c r="B208" s="217"/>
      <c r="C208" s="93" t="s">
        <v>137</v>
      </c>
      <c r="D208" s="96"/>
      <c r="E208" s="104"/>
      <c r="F208" s="104"/>
      <c r="G208" s="104"/>
      <c r="H208" s="104"/>
      <c r="I208" s="104"/>
      <c r="J208" s="158"/>
      <c r="K208" s="104"/>
      <c r="L208" s="104"/>
      <c r="M208" s="106">
        <f t="shared" si="67"/>
        <v>0</v>
      </c>
    </row>
    <row r="209" spans="1:13" hidden="1" x14ac:dyDescent="0.2">
      <c r="A209" s="218" t="s">
        <v>121</v>
      </c>
      <c r="B209" s="215"/>
      <c r="C209" s="93" t="s">
        <v>136</v>
      </c>
      <c r="D209" s="96"/>
      <c r="E209" s="104">
        <f>SUM(E210:E213)</f>
        <v>99.3</v>
      </c>
      <c r="F209" s="104">
        <f t="shared" ref="F209:L209" si="68">SUM(F210:F213)</f>
        <v>0</v>
      </c>
      <c r="G209" s="104">
        <f t="shared" si="68"/>
        <v>0</v>
      </c>
      <c r="H209" s="104">
        <f t="shared" si="68"/>
        <v>0</v>
      </c>
      <c r="I209" s="104">
        <f t="shared" si="68"/>
        <v>0</v>
      </c>
      <c r="J209" s="158">
        <f t="shared" si="68"/>
        <v>0</v>
      </c>
      <c r="K209" s="104">
        <f t="shared" si="68"/>
        <v>0</v>
      </c>
      <c r="L209" s="104">
        <f t="shared" si="68"/>
        <v>0</v>
      </c>
      <c r="M209" s="106">
        <f t="shared" si="67"/>
        <v>99.3</v>
      </c>
    </row>
    <row r="210" spans="1:13" ht="24" hidden="1" x14ac:dyDescent="0.2">
      <c r="A210" s="219"/>
      <c r="B210" s="216"/>
      <c r="C210" s="93" t="s">
        <v>130</v>
      </c>
      <c r="D210" s="96"/>
      <c r="E210" s="104"/>
      <c r="F210" s="104"/>
      <c r="G210" s="104"/>
      <c r="H210" s="104"/>
      <c r="I210" s="104"/>
      <c r="J210" s="158"/>
      <c r="K210" s="104"/>
      <c r="L210" s="104"/>
      <c r="M210" s="106">
        <f t="shared" si="67"/>
        <v>0</v>
      </c>
    </row>
    <row r="211" spans="1:13" hidden="1" x14ac:dyDescent="0.2">
      <c r="A211" s="219"/>
      <c r="B211" s="216"/>
      <c r="C211" s="93" t="s">
        <v>131</v>
      </c>
      <c r="D211" s="96"/>
      <c r="E211" s="104"/>
      <c r="F211" s="104"/>
      <c r="G211" s="104"/>
      <c r="H211" s="104"/>
      <c r="I211" s="104"/>
      <c r="J211" s="158"/>
      <c r="K211" s="104"/>
      <c r="L211" s="104"/>
      <c r="M211" s="106">
        <f t="shared" si="67"/>
        <v>0</v>
      </c>
    </row>
    <row r="212" spans="1:13" hidden="1" x14ac:dyDescent="0.2">
      <c r="A212" s="219"/>
      <c r="B212" s="216"/>
      <c r="C212" s="93" t="s">
        <v>134</v>
      </c>
      <c r="D212" s="96"/>
      <c r="E212" s="104">
        <v>99.3</v>
      </c>
      <c r="F212" s="104"/>
      <c r="G212" s="104"/>
      <c r="H212" s="104"/>
      <c r="I212" s="104"/>
      <c r="J212" s="158"/>
      <c r="K212" s="104"/>
      <c r="L212" s="104"/>
      <c r="M212" s="106">
        <f t="shared" si="67"/>
        <v>99.3</v>
      </c>
    </row>
    <row r="213" spans="1:13" ht="24" hidden="1" x14ac:dyDescent="0.2">
      <c r="A213" s="220"/>
      <c r="B213" s="217"/>
      <c r="C213" s="93" t="s">
        <v>137</v>
      </c>
      <c r="D213" s="96"/>
      <c r="E213" s="104"/>
      <c r="F213" s="104"/>
      <c r="G213" s="104"/>
      <c r="H213" s="104"/>
      <c r="I213" s="104"/>
      <c r="J213" s="158"/>
      <c r="K213" s="104"/>
      <c r="L213" s="104"/>
      <c r="M213" s="106">
        <f t="shared" si="67"/>
        <v>0</v>
      </c>
    </row>
    <row r="214" spans="1:13" hidden="1" x14ac:dyDescent="0.2">
      <c r="A214" s="218" t="s">
        <v>122</v>
      </c>
      <c r="B214" s="215"/>
      <c r="C214" s="93" t="s">
        <v>136</v>
      </c>
      <c r="D214" s="96"/>
      <c r="E214" s="104">
        <f>SUM(E215:E218)</f>
        <v>12</v>
      </c>
      <c r="F214" s="104">
        <f t="shared" ref="F214:L214" si="69">SUM(F215:F218)</f>
        <v>0</v>
      </c>
      <c r="G214" s="104">
        <f t="shared" si="69"/>
        <v>0</v>
      </c>
      <c r="H214" s="104">
        <f t="shared" si="69"/>
        <v>0</v>
      </c>
      <c r="I214" s="104">
        <f t="shared" si="69"/>
        <v>0</v>
      </c>
      <c r="J214" s="158">
        <f t="shared" si="69"/>
        <v>0</v>
      </c>
      <c r="K214" s="104">
        <f t="shared" si="69"/>
        <v>0</v>
      </c>
      <c r="L214" s="104">
        <f t="shared" si="69"/>
        <v>0</v>
      </c>
      <c r="M214" s="106">
        <f t="shared" si="67"/>
        <v>12</v>
      </c>
    </row>
    <row r="215" spans="1:13" ht="24" hidden="1" x14ac:dyDescent="0.2">
      <c r="A215" s="219"/>
      <c r="B215" s="216"/>
      <c r="C215" s="93" t="s">
        <v>130</v>
      </c>
      <c r="D215" s="96"/>
      <c r="E215" s="104"/>
      <c r="F215" s="104"/>
      <c r="G215" s="104"/>
      <c r="H215" s="104"/>
      <c r="I215" s="104"/>
      <c r="J215" s="158"/>
      <c r="K215" s="104"/>
      <c r="L215" s="104"/>
      <c r="M215" s="106">
        <f t="shared" si="67"/>
        <v>0</v>
      </c>
    </row>
    <row r="216" spans="1:13" hidden="1" x14ac:dyDescent="0.2">
      <c r="A216" s="219"/>
      <c r="B216" s="216"/>
      <c r="C216" s="93" t="s">
        <v>131</v>
      </c>
      <c r="D216" s="96"/>
      <c r="E216" s="104"/>
      <c r="F216" s="104"/>
      <c r="G216" s="104"/>
      <c r="H216" s="104"/>
      <c r="I216" s="104"/>
      <c r="J216" s="158"/>
      <c r="K216" s="104"/>
      <c r="L216" s="104"/>
      <c r="M216" s="106">
        <f t="shared" si="67"/>
        <v>0</v>
      </c>
    </row>
    <row r="217" spans="1:13" hidden="1" x14ac:dyDescent="0.2">
      <c r="A217" s="219"/>
      <c r="B217" s="216"/>
      <c r="C217" s="93" t="s">
        <v>134</v>
      </c>
      <c r="D217" s="96"/>
      <c r="E217" s="104">
        <v>12</v>
      </c>
      <c r="F217" s="104"/>
      <c r="G217" s="104"/>
      <c r="H217" s="104"/>
      <c r="I217" s="104"/>
      <c r="J217" s="158"/>
      <c r="K217" s="104"/>
      <c r="L217" s="104"/>
      <c r="M217" s="106">
        <f t="shared" si="67"/>
        <v>12</v>
      </c>
    </row>
    <row r="218" spans="1:13" ht="24" hidden="1" x14ac:dyDescent="0.2">
      <c r="A218" s="220"/>
      <c r="B218" s="217"/>
      <c r="C218" s="93" t="s">
        <v>137</v>
      </c>
      <c r="D218" s="96"/>
      <c r="E218" s="104"/>
      <c r="F218" s="104"/>
      <c r="G218" s="104"/>
      <c r="H218" s="104"/>
      <c r="I218" s="104"/>
      <c r="J218" s="158"/>
      <c r="K218" s="104"/>
      <c r="L218" s="104"/>
      <c r="M218" s="106">
        <f t="shared" si="67"/>
        <v>0</v>
      </c>
    </row>
    <row r="219" spans="1:13" hidden="1" x14ac:dyDescent="0.2">
      <c r="A219" s="203" t="s">
        <v>101</v>
      </c>
      <c r="B219" s="213" t="s">
        <v>135</v>
      </c>
      <c r="C219" s="101" t="s">
        <v>136</v>
      </c>
      <c r="D219" s="96"/>
      <c r="E219" s="105">
        <f>SUM(E220:E223)</f>
        <v>35</v>
      </c>
      <c r="F219" s="105">
        <f t="shared" ref="F219:L219" si="70">SUM(F220:F223)</f>
        <v>70</v>
      </c>
      <c r="G219" s="105">
        <f t="shared" si="70"/>
        <v>70</v>
      </c>
      <c r="H219" s="105">
        <f t="shared" si="70"/>
        <v>70</v>
      </c>
      <c r="I219" s="105">
        <f t="shared" si="70"/>
        <v>70</v>
      </c>
      <c r="J219" s="159">
        <f t="shared" si="70"/>
        <v>70</v>
      </c>
      <c r="K219" s="105">
        <f t="shared" si="70"/>
        <v>70</v>
      </c>
      <c r="L219" s="105">
        <f t="shared" si="70"/>
        <v>70</v>
      </c>
      <c r="M219" s="106">
        <f t="shared" si="67"/>
        <v>525</v>
      </c>
    </row>
    <row r="220" spans="1:13" ht="24" hidden="1" x14ac:dyDescent="0.2">
      <c r="A220" s="204"/>
      <c r="B220" s="214"/>
      <c r="C220" s="93" t="s">
        <v>130</v>
      </c>
      <c r="D220" s="96"/>
      <c r="E220" s="104"/>
      <c r="F220" s="104"/>
      <c r="G220" s="104"/>
      <c r="H220" s="104"/>
      <c r="I220" s="104"/>
      <c r="J220" s="158"/>
      <c r="K220" s="104"/>
      <c r="L220" s="104"/>
      <c r="M220" s="106">
        <f t="shared" si="67"/>
        <v>0</v>
      </c>
    </row>
    <row r="221" spans="1:13" hidden="1" x14ac:dyDescent="0.2">
      <c r="A221" s="204"/>
      <c r="B221" s="214"/>
      <c r="C221" s="93" t="s">
        <v>131</v>
      </c>
      <c r="D221" s="96"/>
      <c r="E221" s="104"/>
      <c r="F221" s="104"/>
      <c r="G221" s="104"/>
      <c r="H221" s="104"/>
      <c r="I221" s="104"/>
      <c r="J221" s="158"/>
      <c r="K221" s="104"/>
      <c r="L221" s="104"/>
      <c r="M221" s="106">
        <f t="shared" si="67"/>
        <v>0</v>
      </c>
    </row>
    <row r="222" spans="1:13" hidden="1" x14ac:dyDescent="0.2">
      <c r="A222" s="204"/>
      <c r="B222" s="214"/>
      <c r="C222" s="93" t="s">
        <v>134</v>
      </c>
      <c r="D222" s="96"/>
      <c r="E222" s="104">
        <f>SUM(E227)</f>
        <v>35</v>
      </c>
      <c r="F222" s="104">
        <f t="shared" ref="F222:L222" si="71">SUM(F227)</f>
        <v>70</v>
      </c>
      <c r="G222" s="104">
        <f t="shared" si="71"/>
        <v>70</v>
      </c>
      <c r="H222" s="104">
        <f t="shared" si="71"/>
        <v>70</v>
      </c>
      <c r="I222" s="104">
        <f t="shared" si="71"/>
        <v>70</v>
      </c>
      <c r="J222" s="158">
        <f t="shared" si="71"/>
        <v>70</v>
      </c>
      <c r="K222" s="104">
        <f t="shared" si="71"/>
        <v>70</v>
      </c>
      <c r="L222" s="104">
        <f t="shared" si="71"/>
        <v>70</v>
      </c>
      <c r="M222" s="106">
        <f t="shared" si="67"/>
        <v>525</v>
      </c>
    </row>
    <row r="223" spans="1:13" ht="24" hidden="1" x14ac:dyDescent="0.2">
      <c r="A223" s="204"/>
      <c r="B223" s="214"/>
      <c r="C223" s="93" t="s">
        <v>137</v>
      </c>
      <c r="D223" s="96"/>
      <c r="E223" s="104"/>
      <c r="F223" s="104"/>
      <c r="G223" s="104"/>
      <c r="H223" s="104"/>
      <c r="I223" s="104"/>
      <c r="J223" s="158"/>
      <c r="K223" s="104"/>
      <c r="L223" s="104"/>
      <c r="M223" s="106">
        <f t="shared" si="67"/>
        <v>0</v>
      </c>
    </row>
    <row r="224" spans="1:13" hidden="1" x14ac:dyDescent="0.2">
      <c r="A224" s="204"/>
      <c r="B224" s="213" t="s">
        <v>129</v>
      </c>
      <c r="C224" s="93" t="s">
        <v>136</v>
      </c>
      <c r="D224" s="96"/>
      <c r="E224" s="104">
        <f>SUM(E225:E228)</f>
        <v>35</v>
      </c>
      <c r="F224" s="104">
        <f t="shared" ref="F224:L224" si="72">SUM(F225:F228)</f>
        <v>70</v>
      </c>
      <c r="G224" s="104">
        <f t="shared" si="72"/>
        <v>70</v>
      </c>
      <c r="H224" s="104">
        <f t="shared" si="72"/>
        <v>70</v>
      </c>
      <c r="I224" s="104">
        <f t="shared" si="72"/>
        <v>70</v>
      </c>
      <c r="J224" s="158">
        <f t="shared" si="72"/>
        <v>70</v>
      </c>
      <c r="K224" s="104">
        <f t="shared" si="72"/>
        <v>70</v>
      </c>
      <c r="L224" s="104">
        <f t="shared" si="72"/>
        <v>70</v>
      </c>
      <c r="M224" s="106">
        <f t="shared" si="67"/>
        <v>525</v>
      </c>
    </row>
    <row r="225" spans="1:13" ht="24" hidden="1" x14ac:dyDescent="0.2">
      <c r="A225" s="204"/>
      <c r="B225" s="214"/>
      <c r="C225" s="93" t="s">
        <v>130</v>
      </c>
      <c r="D225" s="96"/>
      <c r="E225" s="104"/>
      <c r="F225" s="104"/>
      <c r="G225" s="104"/>
      <c r="H225" s="104"/>
      <c r="I225" s="104"/>
      <c r="J225" s="158"/>
      <c r="K225" s="104"/>
      <c r="L225" s="104"/>
      <c r="M225" s="106">
        <f t="shared" si="67"/>
        <v>0</v>
      </c>
    </row>
    <row r="226" spans="1:13" hidden="1" x14ac:dyDescent="0.2">
      <c r="A226" s="204"/>
      <c r="B226" s="214"/>
      <c r="C226" s="93" t="s">
        <v>131</v>
      </c>
      <c r="D226" s="96"/>
      <c r="E226" s="104"/>
      <c r="F226" s="104"/>
      <c r="G226" s="104"/>
      <c r="H226" s="104"/>
      <c r="I226" s="104"/>
      <c r="J226" s="158"/>
      <c r="K226" s="104"/>
      <c r="L226" s="104"/>
      <c r="M226" s="106">
        <f t="shared" si="67"/>
        <v>0</v>
      </c>
    </row>
    <row r="227" spans="1:13" hidden="1" x14ac:dyDescent="0.2">
      <c r="A227" s="204"/>
      <c r="B227" s="214"/>
      <c r="C227" s="93" t="s">
        <v>134</v>
      </c>
      <c r="D227" s="96"/>
      <c r="E227" s="104">
        <f>SUM(E232)</f>
        <v>35</v>
      </c>
      <c r="F227" s="104">
        <f t="shared" ref="F227:L227" si="73">SUM(F232)</f>
        <v>70</v>
      </c>
      <c r="G227" s="104">
        <f t="shared" si="73"/>
        <v>70</v>
      </c>
      <c r="H227" s="104">
        <f t="shared" si="73"/>
        <v>70</v>
      </c>
      <c r="I227" s="104">
        <f t="shared" si="73"/>
        <v>70</v>
      </c>
      <c r="J227" s="158">
        <f t="shared" si="73"/>
        <v>70</v>
      </c>
      <c r="K227" s="104">
        <f t="shared" si="73"/>
        <v>70</v>
      </c>
      <c r="L227" s="104">
        <f t="shared" si="73"/>
        <v>70</v>
      </c>
      <c r="M227" s="106">
        <f t="shared" si="67"/>
        <v>525</v>
      </c>
    </row>
    <row r="228" spans="1:13" ht="24" hidden="1" x14ac:dyDescent="0.2">
      <c r="A228" s="205"/>
      <c r="B228" s="214"/>
      <c r="C228" s="93" t="s">
        <v>137</v>
      </c>
      <c r="D228" s="96"/>
      <c r="E228" s="104"/>
      <c r="F228" s="104"/>
      <c r="G228" s="104"/>
      <c r="H228" s="104"/>
      <c r="I228" s="104"/>
      <c r="J228" s="158"/>
      <c r="K228" s="104"/>
      <c r="L228" s="104"/>
      <c r="M228" s="106">
        <f t="shared" si="67"/>
        <v>0</v>
      </c>
    </row>
    <row r="229" spans="1:13" hidden="1" x14ac:dyDescent="0.2">
      <c r="A229" s="218" t="s">
        <v>102</v>
      </c>
      <c r="B229" s="215"/>
      <c r="C229" s="93" t="s">
        <v>136</v>
      </c>
      <c r="D229" s="96"/>
      <c r="E229" s="104">
        <f>SUM(E232)</f>
        <v>35</v>
      </c>
      <c r="F229" s="104">
        <f t="shared" ref="F229:L229" si="74">SUM(F232)</f>
        <v>70</v>
      </c>
      <c r="G229" s="104">
        <f t="shared" si="74"/>
        <v>70</v>
      </c>
      <c r="H229" s="104">
        <f t="shared" si="74"/>
        <v>70</v>
      </c>
      <c r="I229" s="104">
        <f t="shared" si="74"/>
        <v>70</v>
      </c>
      <c r="J229" s="158">
        <f t="shared" si="74"/>
        <v>70</v>
      </c>
      <c r="K229" s="104">
        <f t="shared" si="74"/>
        <v>70</v>
      </c>
      <c r="L229" s="104">
        <f t="shared" si="74"/>
        <v>70</v>
      </c>
      <c r="M229" s="106">
        <f t="shared" si="67"/>
        <v>525</v>
      </c>
    </row>
    <row r="230" spans="1:13" ht="24" hidden="1" x14ac:dyDescent="0.2">
      <c r="A230" s="219"/>
      <c r="B230" s="216"/>
      <c r="C230" s="93" t="s">
        <v>130</v>
      </c>
      <c r="D230" s="96"/>
      <c r="E230" s="104"/>
      <c r="F230" s="104"/>
      <c r="G230" s="104"/>
      <c r="H230" s="104"/>
      <c r="I230" s="104"/>
      <c r="J230" s="158"/>
      <c r="K230" s="104"/>
      <c r="L230" s="104"/>
      <c r="M230" s="106">
        <f t="shared" si="67"/>
        <v>0</v>
      </c>
    </row>
    <row r="231" spans="1:13" hidden="1" x14ac:dyDescent="0.2">
      <c r="A231" s="219"/>
      <c r="B231" s="216"/>
      <c r="C231" s="93" t="s">
        <v>131</v>
      </c>
      <c r="D231" s="96"/>
      <c r="E231" s="104"/>
      <c r="F231" s="104"/>
      <c r="G231" s="104"/>
      <c r="H231" s="104"/>
      <c r="I231" s="104"/>
      <c r="J231" s="158"/>
      <c r="K231" s="104"/>
      <c r="L231" s="104"/>
      <c r="M231" s="106">
        <f t="shared" si="67"/>
        <v>0</v>
      </c>
    </row>
    <row r="232" spans="1:13" hidden="1" x14ac:dyDescent="0.2">
      <c r="A232" s="219"/>
      <c r="B232" s="216"/>
      <c r="C232" s="93" t="s">
        <v>134</v>
      </c>
      <c r="D232" s="96"/>
      <c r="E232" s="104">
        <f>SUM(E237)</f>
        <v>35</v>
      </c>
      <c r="F232" s="104">
        <f t="shared" ref="F232:L232" si="75">SUM(F237)</f>
        <v>70</v>
      </c>
      <c r="G232" s="104">
        <f t="shared" si="75"/>
        <v>70</v>
      </c>
      <c r="H232" s="104">
        <f t="shared" si="75"/>
        <v>70</v>
      </c>
      <c r="I232" s="104">
        <f t="shared" si="75"/>
        <v>70</v>
      </c>
      <c r="J232" s="158">
        <f t="shared" si="75"/>
        <v>70</v>
      </c>
      <c r="K232" s="104">
        <f t="shared" si="75"/>
        <v>70</v>
      </c>
      <c r="L232" s="104">
        <f t="shared" si="75"/>
        <v>70</v>
      </c>
      <c r="M232" s="106">
        <f t="shared" si="67"/>
        <v>525</v>
      </c>
    </row>
    <row r="233" spans="1:13" ht="24" hidden="1" x14ac:dyDescent="0.2">
      <c r="A233" s="220"/>
      <c r="B233" s="217"/>
      <c r="C233" s="93" t="s">
        <v>137</v>
      </c>
      <c r="D233" s="96"/>
      <c r="E233" s="104"/>
      <c r="F233" s="104"/>
      <c r="G233" s="104"/>
      <c r="H233" s="104"/>
      <c r="I233" s="104"/>
      <c r="J233" s="158"/>
      <c r="K233" s="104"/>
      <c r="L233" s="104"/>
      <c r="M233" s="106">
        <f t="shared" si="67"/>
        <v>0</v>
      </c>
    </row>
    <row r="234" spans="1:13" hidden="1" x14ac:dyDescent="0.2">
      <c r="A234" s="218" t="s">
        <v>103</v>
      </c>
      <c r="B234" s="215"/>
      <c r="C234" s="93" t="s">
        <v>136</v>
      </c>
      <c r="D234" s="96"/>
      <c r="E234" s="104">
        <f>SUM(E235:E238)</f>
        <v>35</v>
      </c>
      <c r="F234" s="104">
        <f t="shared" ref="F234:L234" si="76">SUM(F235:F238)</f>
        <v>70</v>
      </c>
      <c r="G234" s="104">
        <f t="shared" si="76"/>
        <v>70</v>
      </c>
      <c r="H234" s="104">
        <f t="shared" si="76"/>
        <v>70</v>
      </c>
      <c r="I234" s="104">
        <f t="shared" si="76"/>
        <v>70</v>
      </c>
      <c r="J234" s="158">
        <f t="shared" si="76"/>
        <v>70</v>
      </c>
      <c r="K234" s="104">
        <f t="shared" si="76"/>
        <v>70</v>
      </c>
      <c r="L234" s="104">
        <f t="shared" si="76"/>
        <v>70</v>
      </c>
      <c r="M234" s="106">
        <f t="shared" si="67"/>
        <v>525</v>
      </c>
    </row>
    <row r="235" spans="1:13" ht="24" hidden="1" x14ac:dyDescent="0.2">
      <c r="A235" s="219"/>
      <c r="B235" s="216"/>
      <c r="C235" s="93" t="s">
        <v>130</v>
      </c>
      <c r="D235" s="96"/>
      <c r="E235" s="104"/>
      <c r="F235" s="104"/>
      <c r="G235" s="104"/>
      <c r="H235" s="104"/>
      <c r="I235" s="104"/>
      <c r="J235" s="158"/>
      <c r="K235" s="104"/>
      <c r="L235" s="104"/>
      <c r="M235" s="106">
        <f t="shared" si="67"/>
        <v>0</v>
      </c>
    </row>
    <row r="236" spans="1:13" hidden="1" x14ac:dyDescent="0.2">
      <c r="A236" s="219"/>
      <c r="B236" s="216"/>
      <c r="C236" s="93" t="s">
        <v>131</v>
      </c>
      <c r="D236" s="96"/>
      <c r="E236" s="104"/>
      <c r="F236" s="104"/>
      <c r="G236" s="104"/>
      <c r="H236" s="104"/>
      <c r="I236" s="104"/>
      <c r="J236" s="158"/>
      <c r="K236" s="104"/>
      <c r="L236" s="104"/>
      <c r="M236" s="106">
        <f t="shared" si="67"/>
        <v>0</v>
      </c>
    </row>
    <row r="237" spans="1:13" hidden="1" x14ac:dyDescent="0.2">
      <c r="A237" s="219"/>
      <c r="B237" s="216"/>
      <c r="C237" s="93" t="s">
        <v>134</v>
      </c>
      <c r="D237" s="96"/>
      <c r="E237" s="104">
        <v>35</v>
      </c>
      <c r="F237" s="104">
        <v>70</v>
      </c>
      <c r="G237" s="104">
        <v>70</v>
      </c>
      <c r="H237" s="104">
        <v>70</v>
      </c>
      <c r="I237" s="104">
        <v>70</v>
      </c>
      <c r="J237" s="158">
        <v>70</v>
      </c>
      <c r="K237" s="104">
        <v>70</v>
      </c>
      <c r="L237" s="104">
        <v>70</v>
      </c>
      <c r="M237" s="106">
        <f t="shared" si="67"/>
        <v>525</v>
      </c>
    </row>
    <row r="238" spans="1:13" ht="24" hidden="1" x14ac:dyDescent="0.2">
      <c r="A238" s="220"/>
      <c r="B238" s="217"/>
      <c r="C238" s="93" t="s">
        <v>137</v>
      </c>
      <c r="D238" s="96"/>
      <c r="E238" s="104"/>
      <c r="F238" s="104"/>
      <c r="G238" s="104"/>
      <c r="H238" s="104"/>
      <c r="I238" s="104"/>
      <c r="J238" s="158"/>
      <c r="K238" s="104"/>
      <c r="L238" s="104"/>
      <c r="M238" s="106">
        <f t="shared" si="67"/>
        <v>0</v>
      </c>
    </row>
    <row r="239" spans="1:13" hidden="1" x14ac:dyDescent="0.2">
      <c r="A239" s="203" t="s">
        <v>104</v>
      </c>
      <c r="B239" s="213" t="s">
        <v>135</v>
      </c>
      <c r="C239" s="101" t="s">
        <v>136</v>
      </c>
      <c r="D239" s="96"/>
      <c r="E239" s="105">
        <f>SUM(E240:E243)</f>
        <v>0</v>
      </c>
      <c r="F239" s="105">
        <f t="shared" ref="F239:L239" si="77">SUM(F240:F243)</f>
        <v>0</v>
      </c>
      <c r="G239" s="105">
        <f t="shared" si="77"/>
        <v>0</v>
      </c>
      <c r="H239" s="105">
        <f t="shared" si="77"/>
        <v>0.9</v>
      </c>
      <c r="I239" s="105">
        <f t="shared" si="77"/>
        <v>0.41</v>
      </c>
      <c r="J239" s="159">
        <f t="shared" si="77"/>
        <v>0.7</v>
      </c>
      <c r="K239" s="105">
        <f t="shared" si="77"/>
        <v>1.01</v>
      </c>
      <c r="L239" s="105">
        <f t="shared" si="77"/>
        <v>0.67</v>
      </c>
      <c r="M239" s="106">
        <f t="shared" si="67"/>
        <v>3.6899999999999995</v>
      </c>
    </row>
    <row r="240" spans="1:13" ht="24" hidden="1" x14ac:dyDescent="0.2">
      <c r="A240" s="204"/>
      <c r="B240" s="214"/>
      <c r="C240" s="93" t="s">
        <v>130</v>
      </c>
      <c r="D240" s="96"/>
      <c r="E240" s="104"/>
      <c r="F240" s="104"/>
      <c r="G240" s="104"/>
      <c r="H240" s="104"/>
      <c r="I240" s="104"/>
      <c r="J240" s="158"/>
      <c r="K240" s="104"/>
      <c r="L240" s="104"/>
      <c r="M240" s="106">
        <f t="shared" si="67"/>
        <v>0</v>
      </c>
    </row>
    <row r="241" spans="1:13" hidden="1" x14ac:dyDescent="0.2">
      <c r="A241" s="204"/>
      <c r="B241" s="214"/>
      <c r="C241" s="93" t="s">
        <v>131</v>
      </c>
      <c r="D241" s="96"/>
      <c r="E241" s="104"/>
      <c r="F241" s="104"/>
      <c r="G241" s="104"/>
      <c r="H241" s="104"/>
      <c r="I241" s="104"/>
      <c r="J241" s="158"/>
      <c r="K241" s="104"/>
      <c r="L241" s="104"/>
      <c r="M241" s="106">
        <f t="shared" si="67"/>
        <v>0</v>
      </c>
    </row>
    <row r="242" spans="1:13" hidden="1" x14ac:dyDescent="0.2">
      <c r="A242" s="204"/>
      <c r="B242" s="214"/>
      <c r="C242" s="93" t="s">
        <v>134</v>
      </c>
      <c r="D242" s="96"/>
      <c r="E242" s="104">
        <f>SUM(E247)</f>
        <v>0</v>
      </c>
      <c r="F242" s="104">
        <f t="shared" ref="F242:L242" si="78">SUM(F247)</f>
        <v>0</v>
      </c>
      <c r="G242" s="104">
        <f t="shared" si="78"/>
        <v>0</v>
      </c>
      <c r="H242" s="104">
        <f t="shared" si="78"/>
        <v>0.9</v>
      </c>
      <c r="I242" s="104">
        <f t="shared" si="78"/>
        <v>0.41</v>
      </c>
      <c r="J242" s="158">
        <f t="shared" si="78"/>
        <v>0.7</v>
      </c>
      <c r="K242" s="104">
        <f t="shared" si="78"/>
        <v>1.01</v>
      </c>
      <c r="L242" s="104">
        <f t="shared" si="78"/>
        <v>0.67</v>
      </c>
      <c r="M242" s="106">
        <f t="shared" si="67"/>
        <v>3.6899999999999995</v>
      </c>
    </row>
    <row r="243" spans="1:13" ht="24" hidden="1" x14ac:dyDescent="0.2">
      <c r="A243" s="204"/>
      <c r="B243" s="214"/>
      <c r="C243" s="93" t="s">
        <v>137</v>
      </c>
      <c r="D243" s="96"/>
      <c r="E243" s="104"/>
      <c r="F243" s="104"/>
      <c r="G243" s="104"/>
      <c r="H243" s="104"/>
      <c r="I243" s="104"/>
      <c r="J243" s="158"/>
      <c r="K243" s="104"/>
      <c r="L243" s="104"/>
      <c r="M243" s="106">
        <f t="shared" si="67"/>
        <v>0</v>
      </c>
    </row>
    <row r="244" spans="1:13" hidden="1" x14ac:dyDescent="0.2">
      <c r="A244" s="204"/>
      <c r="B244" s="213" t="s">
        <v>129</v>
      </c>
      <c r="C244" s="93" t="s">
        <v>136</v>
      </c>
      <c r="D244" s="96"/>
      <c r="E244" s="104">
        <f>SUM(E245:E248)</f>
        <v>0</v>
      </c>
      <c r="F244" s="104">
        <f t="shared" ref="F244:L244" si="79">SUM(F245:F248)</f>
        <v>0</v>
      </c>
      <c r="G244" s="104">
        <f t="shared" si="79"/>
        <v>0</v>
      </c>
      <c r="H244" s="104">
        <f t="shared" si="79"/>
        <v>0.9</v>
      </c>
      <c r="I244" s="104">
        <f t="shared" si="79"/>
        <v>0.41</v>
      </c>
      <c r="J244" s="158">
        <f t="shared" si="79"/>
        <v>0.7</v>
      </c>
      <c r="K244" s="104">
        <f t="shared" si="79"/>
        <v>1.01</v>
      </c>
      <c r="L244" s="104">
        <f t="shared" si="79"/>
        <v>0.67</v>
      </c>
      <c r="M244" s="106">
        <f t="shared" si="67"/>
        <v>3.6899999999999995</v>
      </c>
    </row>
    <row r="245" spans="1:13" ht="24" hidden="1" x14ac:dyDescent="0.2">
      <c r="A245" s="204"/>
      <c r="B245" s="214"/>
      <c r="C245" s="93" t="s">
        <v>130</v>
      </c>
      <c r="D245" s="96"/>
      <c r="E245" s="104"/>
      <c r="F245" s="104"/>
      <c r="G245" s="104"/>
      <c r="H245" s="104"/>
      <c r="I245" s="104"/>
      <c r="J245" s="158"/>
      <c r="K245" s="104"/>
      <c r="L245" s="104"/>
      <c r="M245" s="106">
        <f t="shared" si="67"/>
        <v>0</v>
      </c>
    </row>
    <row r="246" spans="1:13" hidden="1" x14ac:dyDescent="0.2">
      <c r="A246" s="204"/>
      <c r="B246" s="214"/>
      <c r="C246" s="93" t="s">
        <v>131</v>
      </c>
      <c r="D246" s="96"/>
      <c r="E246" s="104"/>
      <c r="F246" s="104"/>
      <c r="G246" s="104"/>
      <c r="H246" s="104"/>
      <c r="I246" s="104"/>
      <c r="J246" s="158"/>
      <c r="K246" s="104"/>
      <c r="L246" s="104"/>
      <c r="M246" s="106">
        <f t="shared" si="67"/>
        <v>0</v>
      </c>
    </row>
    <row r="247" spans="1:13" hidden="1" x14ac:dyDescent="0.2">
      <c r="A247" s="204"/>
      <c r="B247" s="214"/>
      <c r="C247" s="93" t="s">
        <v>134</v>
      </c>
      <c r="D247" s="96"/>
      <c r="E247" s="104">
        <f>SUM(E252)</f>
        <v>0</v>
      </c>
      <c r="F247" s="104">
        <f t="shared" ref="F247:L247" si="80">SUM(F252)</f>
        <v>0</v>
      </c>
      <c r="G247" s="104">
        <f t="shared" si="80"/>
        <v>0</v>
      </c>
      <c r="H247" s="104">
        <f t="shared" si="80"/>
        <v>0.9</v>
      </c>
      <c r="I247" s="104">
        <f t="shared" si="80"/>
        <v>0.41</v>
      </c>
      <c r="J247" s="158">
        <f t="shared" si="80"/>
        <v>0.7</v>
      </c>
      <c r="K247" s="104">
        <f t="shared" si="80"/>
        <v>1.01</v>
      </c>
      <c r="L247" s="104">
        <f t="shared" si="80"/>
        <v>0.67</v>
      </c>
      <c r="M247" s="106">
        <f t="shared" si="67"/>
        <v>3.6899999999999995</v>
      </c>
    </row>
    <row r="248" spans="1:13" ht="24" hidden="1" x14ac:dyDescent="0.2">
      <c r="A248" s="205"/>
      <c r="B248" s="214"/>
      <c r="C248" s="93" t="s">
        <v>137</v>
      </c>
      <c r="D248" s="96"/>
      <c r="E248" s="104"/>
      <c r="F248" s="104"/>
      <c r="G248" s="104"/>
      <c r="H248" s="104"/>
      <c r="I248" s="104"/>
      <c r="J248" s="158"/>
      <c r="K248" s="104"/>
      <c r="L248" s="104"/>
      <c r="M248" s="106">
        <f t="shared" si="67"/>
        <v>0</v>
      </c>
    </row>
    <row r="249" spans="1:13" hidden="1" x14ac:dyDescent="0.2">
      <c r="A249" s="218" t="s">
        <v>105</v>
      </c>
      <c r="B249" s="215"/>
      <c r="C249" s="93" t="s">
        <v>136</v>
      </c>
      <c r="D249" s="96"/>
      <c r="E249" s="104">
        <f>SUM(E250:E253)</f>
        <v>0</v>
      </c>
      <c r="F249" s="104">
        <f t="shared" ref="F249:L249" si="81">SUM(F250:F253)</f>
        <v>0</v>
      </c>
      <c r="G249" s="104">
        <f t="shared" si="81"/>
        <v>0</v>
      </c>
      <c r="H249" s="104">
        <f t="shared" si="81"/>
        <v>0.9</v>
      </c>
      <c r="I249" s="104">
        <f t="shared" si="81"/>
        <v>0.41</v>
      </c>
      <c r="J249" s="158">
        <f t="shared" si="81"/>
        <v>0.7</v>
      </c>
      <c r="K249" s="104">
        <f t="shared" si="81"/>
        <v>1.01</v>
      </c>
      <c r="L249" s="104">
        <f t="shared" si="81"/>
        <v>0.67</v>
      </c>
      <c r="M249" s="106">
        <f t="shared" si="67"/>
        <v>3.6899999999999995</v>
      </c>
    </row>
    <row r="250" spans="1:13" ht="24" hidden="1" x14ac:dyDescent="0.2">
      <c r="A250" s="219"/>
      <c r="B250" s="216"/>
      <c r="C250" s="93" t="s">
        <v>130</v>
      </c>
      <c r="D250" s="96"/>
      <c r="E250" s="104"/>
      <c r="F250" s="104"/>
      <c r="G250" s="104"/>
      <c r="H250" s="104"/>
      <c r="I250" s="104"/>
      <c r="J250" s="158"/>
      <c r="K250" s="104"/>
      <c r="L250" s="104"/>
      <c r="M250" s="106">
        <f t="shared" si="67"/>
        <v>0</v>
      </c>
    </row>
    <row r="251" spans="1:13" hidden="1" x14ac:dyDescent="0.2">
      <c r="A251" s="219"/>
      <c r="B251" s="216"/>
      <c r="C251" s="93" t="s">
        <v>131</v>
      </c>
      <c r="D251" s="96"/>
      <c r="E251" s="104"/>
      <c r="F251" s="104"/>
      <c r="G251" s="104"/>
      <c r="H251" s="104"/>
      <c r="I251" s="104"/>
      <c r="J251" s="158"/>
      <c r="K251" s="104"/>
      <c r="L251" s="104"/>
      <c r="M251" s="106">
        <f t="shared" si="67"/>
        <v>0</v>
      </c>
    </row>
    <row r="252" spans="1:13" hidden="1" x14ac:dyDescent="0.2">
      <c r="A252" s="219"/>
      <c r="B252" s="216"/>
      <c r="C252" s="93" t="s">
        <v>134</v>
      </c>
      <c r="D252" s="96"/>
      <c r="E252" s="104">
        <f>SUM(E257)</f>
        <v>0</v>
      </c>
      <c r="F252" s="104">
        <f t="shared" ref="F252:L252" si="82">SUM(F257)</f>
        <v>0</v>
      </c>
      <c r="G252" s="104">
        <f t="shared" si="82"/>
        <v>0</v>
      </c>
      <c r="H252" s="104">
        <f t="shared" si="82"/>
        <v>0.9</v>
      </c>
      <c r="I252" s="104">
        <f t="shared" si="82"/>
        <v>0.41</v>
      </c>
      <c r="J252" s="158">
        <f t="shared" si="82"/>
        <v>0.7</v>
      </c>
      <c r="K252" s="104">
        <f t="shared" si="82"/>
        <v>1.01</v>
      </c>
      <c r="L252" s="104">
        <f t="shared" si="82"/>
        <v>0.67</v>
      </c>
      <c r="M252" s="106">
        <f t="shared" si="67"/>
        <v>3.6899999999999995</v>
      </c>
    </row>
    <row r="253" spans="1:13" ht="24" hidden="1" x14ac:dyDescent="0.2">
      <c r="A253" s="220"/>
      <c r="B253" s="217"/>
      <c r="C253" s="93" t="s">
        <v>137</v>
      </c>
      <c r="D253" s="96"/>
      <c r="E253" s="104"/>
      <c r="F253" s="104"/>
      <c r="G253" s="104"/>
      <c r="H253" s="104"/>
      <c r="I253" s="104"/>
      <c r="J253" s="158"/>
      <c r="K253" s="104"/>
      <c r="L253" s="104"/>
      <c r="M253" s="106">
        <f t="shared" si="67"/>
        <v>0</v>
      </c>
    </row>
    <row r="254" spans="1:13" hidden="1" x14ac:dyDescent="0.2">
      <c r="A254" s="221" t="s">
        <v>106</v>
      </c>
      <c r="B254" s="215"/>
      <c r="C254" s="93" t="s">
        <v>136</v>
      </c>
      <c r="D254" s="96"/>
      <c r="E254" s="104">
        <f>SUM(E255:E258)</f>
        <v>0</v>
      </c>
      <c r="F254" s="104">
        <f t="shared" ref="F254:L254" si="83">SUM(F255:F258)</f>
        <v>0</v>
      </c>
      <c r="G254" s="104">
        <f t="shared" si="83"/>
        <v>0</v>
      </c>
      <c r="H254" s="104">
        <f t="shared" si="83"/>
        <v>0.9</v>
      </c>
      <c r="I254" s="104">
        <f t="shared" si="83"/>
        <v>0.41</v>
      </c>
      <c r="J254" s="158">
        <f t="shared" si="83"/>
        <v>0.7</v>
      </c>
      <c r="K254" s="104">
        <f t="shared" si="83"/>
        <v>1.01</v>
      </c>
      <c r="L254" s="104">
        <f t="shared" si="83"/>
        <v>0.67</v>
      </c>
      <c r="M254" s="106">
        <f t="shared" si="67"/>
        <v>3.6899999999999995</v>
      </c>
    </row>
    <row r="255" spans="1:13" ht="24" hidden="1" x14ac:dyDescent="0.2">
      <c r="A255" s="222"/>
      <c r="B255" s="216"/>
      <c r="C255" s="93" t="s">
        <v>130</v>
      </c>
      <c r="D255" s="96"/>
      <c r="E255" s="104"/>
      <c r="F255" s="104"/>
      <c r="G255" s="104"/>
      <c r="H255" s="104"/>
      <c r="I255" s="104"/>
      <c r="J255" s="158"/>
      <c r="K255" s="104"/>
      <c r="L255" s="104"/>
      <c r="M255" s="106">
        <f t="shared" si="67"/>
        <v>0</v>
      </c>
    </row>
    <row r="256" spans="1:13" hidden="1" x14ac:dyDescent="0.2">
      <c r="A256" s="222"/>
      <c r="B256" s="216"/>
      <c r="C256" s="93" t="s">
        <v>131</v>
      </c>
      <c r="D256" s="96"/>
      <c r="E256" s="104"/>
      <c r="F256" s="104"/>
      <c r="G256" s="104"/>
      <c r="H256" s="104"/>
      <c r="I256" s="104"/>
      <c r="J256" s="158"/>
      <c r="K256" s="104"/>
      <c r="L256" s="104"/>
      <c r="M256" s="106">
        <f t="shared" si="67"/>
        <v>0</v>
      </c>
    </row>
    <row r="257" spans="1:13" hidden="1" x14ac:dyDescent="0.2">
      <c r="A257" s="222"/>
      <c r="B257" s="216"/>
      <c r="C257" s="93" t="s">
        <v>134</v>
      </c>
      <c r="D257" s="96"/>
      <c r="E257" s="104">
        <v>0</v>
      </c>
      <c r="F257" s="104">
        <v>0</v>
      </c>
      <c r="G257" s="104">
        <v>0</v>
      </c>
      <c r="H257" s="104">
        <v>0.9</v>
      </c>
      <c r="I257" s="104">
        <v>0.41</v>
      </c>
      <c r="J257" s="158">
        <v>0.7</v>
      </c>
      <c r="K257" s="104">
        <v>1.01</v>
      </c>
      <c r="L257" s="104">
        <v>0.67</v>
      </c>
      <c r="M257" s="106">
        <f t="shared" si="67"/>
        <v>3.6899999999999995</v>
      </c>
    </row>
    <row r="258" spans="1:13" ht="24" hidden="1" x14ac:dyDescent="0.2">
      <c r="A258" s="223"/>
      <c r="B258" s="217"/>
      <c r="C258" s="93" t="s">
        <v>137</v>
      </c>
      <c r="D258" s="96"/>
      <c r="E258" s="104"/>
      <c r="F258" s="104"/>
      <c r="G258" s="104"/>
      <c r="H258" s="104"/>
      <c r="I258" s="104"/>
      <c r="J258" s="158"/>
      <c r="K258" s="104"/>
      <c r="L258" s="104"/>
      <c r="M258" s="106">
        <f t="shared" si="67"/>
        <v>0</v>
      </c>
    </row>
    <row r="259" spans="1:13" x14ac:dyDescent="0.2">
      <c r="E259" s="95"/>
      <c r="F259" s="95"/>
      <c r="G259" s="95"/>
      <c r="H259" s="95"/>
      <c r="I259" s="95"/>
      <c r="J259" s="160"/>
      <c r="K259" s="95"/>
      <c r="L259" s="95"/>
    </row>
    <row r="260" spans="1:13" x14ac:dyDescent="0.2">
      <c r="E260" s="95"/>
      <c r="F260" s="95"/>
      <c r="G260" s="95"/>
      <c r="H260" s="95"/>
      <c r="I260" s="95"/>
      <c r="J260" s="160"/>
      <c r="K260" s="95"/>
      <c r="L260" s="95"/>
    </row>
  </sheetData>
  <mergeCells count="86">
    <mergeCell ref="A8:A27"/>
    <mergeCell ref="B8:B12"/>
    <mergeCell ref="B13:B17"/>
    <mergeCell ref="B18:B22"/>
    <mergeCell ref="B23:B27"/>
    <mergeCell ref="G1:J1"/>
    <mergeCell ref="K1:M1"/>
    <mergeCell ref="A2:M2"/>
    <mergeCell ref="A3:M3"/>
    <mergeCell ref="A4:M4"/>
    <mergeCell ref="A28:A42"/>
    <mergeCell ref="B28:B32"/>
    <mergeCell ref="B33:B37"/>
    <mergeCell ref="B38:B42"/>
    <mergeCell ref="A43:A52"/>
    <mergeCell ref="B43:B47"/>
    <mergeCell ref="B48:B52"/>
    <mergeCell ref="A85:A89"/>
    <mergeCell ref="B85:B89"/>
    <mergeCell ref="A53:A59"/>
    <mergeCell ref="B53:B59"/>
    <mergeCell ref="A60:A64"/>
    <mergeCell ref="B60:B64"/>
    <mergeCell ref="A65:A69"/>
    <mergeCell ref="B65:B69"/>
    <mergeCell ref="A70:A79"/>
    <mergeCell ref="B70:B74"/>
    <mergeCell ref="B75:B79"/>
    <mergeCell ref="A80:A84"/>
    <mergeCell ref="B80:B84"/>
    <mergeCell ref="A90:A94"/>
    <mergeCell ref="B90:B94"/>
    <mergeCell ref="A95:A99"/>
    <mergeCell ref="B95:B99"/>
    <mergeCell ref="A100:A104"/>
    <mergeCell ref="B100:B104"/>
    <mergeCell ref="A105:A109"/>
    <mergeCell ref="B105:B109"/>
    <mergeCell ref="A110:A114"/>
    <mergeCell ref="B110:B114"/>
    <mergeCell ref="A115:A119"/>
    <mergeCell ref="B115:B119"/>
    <mergeCell ref="A149:A163"/>
    <mergeCell ref="B149:B153"/>
    <mergeCell ref="B154:B158"/>
    <mergeCell ref="B159:B163"/>
    <mergeCell ref="B125:B136"/>
    <mergeCell ref="A120:A124"/>
    <mergeCell ref="B120:B124"/>
    <mergeCell ref="A125:A136"/>
    <mergeCell ref="A137:A148"/>
    <mergeCell ref="B137:B148"/>
    <mergeCell ref="A199:A203"/>
    <mergeCell ref="B199:B203"/>
    <mergeCell ref="A164:A173"/>
    <mergeCell ref="B164:B168"/>
    <mergeCell ref="B169:B173"/>
    <mergeCell ref="A174:A178"/>
    <mergeCell ref="B174:B178"/>
    <mergeCell ref="A179:A183"/>
    <mergeCell ref="B179:B183"/>
    <mergeCell ref="A184:A193"/>
    <mergeCell ref="B184:B188"/>
    <mergeCell ref="B189:B193"/>
    <mergeCell ref="A194:A198"/>
    <mergeCell ref="B194:B198"/>
    <mergeCell ref="A204:A208"/>
    <mergeCell ref="B204:B208"/>
    <mergeCell ref="A209:A213"/>
    <mergeCell ref="B209:B213"/>
    <mergeCell ref="A214:A218"/>
    <mergeCell ref="B214:B218"/>
    <mergeCell ref="A254:A258"/>
    <mergeCell ref="B254:B258"/>
    <mergeCell ref="A219:A228"/>
    <mergeCell ref="B219:B223"/>
    <mergeCell ref="B224:B228"/>
    <mergeCell ref="A229:A233"/>
    <mergeCell ref="B229:B233"/>
    <mergeCell ref="A234:A238"/>
    <mergeCell ref="B234:B238"/>
    <mergeCell ref="A239:A248"/>
    <mergeCell ref="B239:B243"/>
    <mergeCell ref="B244:B248"/>
    <mergeCell ref="A249:A253"/>
    <mergeCell ref="B249:B25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3"/>
  <sheetViews>
    <sheetView tabSelected="1" view="pageBreakPreview" topLeftCell="A3" zoomScale="80" zoomScaleNormal="90" zoomScaleSheetLayoutView="80" workbookViewId="0">
      <selection activeCell="T189" sqref="T189"/>
    </sheetView>
  </sheetViews>
  <sheetFormatPr defaultColWidth="9.140625" defaultRowHeight="15.75" x14ac:dyDescent="0.25"/>
  <cols>
    <col min="1" max="1" width="36.7109375" style="163" customWidth="1"/>
    <col min="2" max="2" width="22.5703125" style="163" customWidth="1"/>
    <col min="3" max="3" width="23.7109375" style="163" customWidth="1"/>
    <col min="4" max="4" width="16.140625" style="163" hidden="1" customWidth="1"/>
    <col min="5" max="5" width="14.5703125" style="163" hidden="1" customWidth="1"/>
    <col min="6" max="6" width="12.7109375" style="163" hidden="1" customWidth="1"/>
    <col min="7" max="7" width="13.5703125" style="163" hidden="1" customWidth="1"/>
    <col min="8" max="8" width="13.140625" style="163" hidden="1" customWidth="1"/>
    <col min="9" max="9" width="10.85546875" style="118" hidden="1" customWidth="1"/>
    <col min="10" max="11" width="15.140625" style="163" bestFit="1" customWidth="1"/>
    <col min="12" max="15" width="15.140625" style="163" customWidth="1"/>
    <col min="16" max="16" width="21.85546875" style="163" customWidth="1"/>
    <col min="17" max="16384" width="9.140625" style="163"/>
  </cols>
  <sheetData>
    <row r="1" spans="1:16" ht="69.75" customHeight="1" x14ac:dyDescent="0.25">
      <c r="A1" s="162"/>
      <c r="B1" s="162"/>
      <c r="C1" s="162"/>
      <c r="D1" s="162"/>
      <c r="E1" s="162"/>
      <c r="F1" s="247"/>
      <c r="G1" s="247"/>
      <c r="H1" s="247"/>
      <c r="I1" s="247"/>
      <c r="J1" s="211" t="s">
        <v>173</v>
      </c>
      <c r="K1" s="211"/>
      <c r="L1" s="211"/>
      <c r="M1" s="211"/>
      <c r="N1" s="211"/>
      <c r="O1" s="211"/>
      <c r="P1" s="211"/>
    </row>
    <row r="2" spans="1:16" ht="18.75" x14ac:dyDescent="0.25">
      <c r="A2" s="212" t="s">
        <v>143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39" customHeight="1" x14ac:dyDescent="0.25">
      <c r="A3" s="210" t="s">
        <v>172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</row>
    <row r="4" spans="1:16" hidden="1" x14ac:dyDescent="0.25">
      <c r="A4" s="267"/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</row>
    <row r="5" spans="1:16" hidden="1" x14ac:dyDescent="0.25">
      <c r="A5" s="121"/>
      <c r="B5" s="121"/>
      <c r="C5" s="121"/>
      <c r="D5" s="121"/>
      <c r="E5" s="121"/>
      <c r="F5" s="117"/>
      <c r="G5" s="119"/>
      <c r="H5" s="120"/>
      <c r="I5" s="119"/>
      <c r="J5" s="179"/>
      <c r="K5" s="179"/>
      <c r="L5" s="179"/>
      <c r="M5" s="179"/>
      <c r="N5" s="179"/>
      <c r="O5" s="179"/>
      <c r="P5" s="179"/>
    </row>
    <row r="6" spans="1:16" x14ac:dyDescent="0.25">
      <c r="A6" s="121"/>
      <c r="B6" s="121"/>
      <c r="C6" s="121"/>
      <c r="D6" s="121"/>
      <c r="E6" s="121"/>
      <c r="F6" s="117"/>
      <c r="G6" s="119"/>
      <c r="H6" s="120"/>
      <c r="I6" s="119"/>
      <c r="K6" s="179"/>
      <c r="L6" s="179"/>
      <c r="M6" s="179"/>
      <c r="N6" s="179"/>
      <c r="O6" s="179"/>
      <c r="P6" s="179" t="s">
        <v>41</v>
      </c>
    </row>
    <row r="7" spans="1:16" ht="126" customHeight="1" x14ac:dyDescent="0.25">
      <c r="A7" s="125" t="s">
        <v>124</v>
      </c>
      <c r="B7" s="125" t="s">
        <v>127</v>
      </c>
      <c r="C7" s="125" t="s">
        <v>79</v>
      </c>
      <c r="D7" s="125">
        <v>2015</v>
      </c>
      <c r="E7" s="125">
        <v>2016</v>
      </c>
      <c r="F7" s="125">
        <v>2017</v>
      </c>
      <c r="G7" s="125">
        <v>2018</v>
      </c>
      <c r="H7" s="192">
        <v>2019</v>
      </c>
      <c r="I7" s="125">
        <v>2020</v>
      </c>
      <c r="J7" s="187" t="s">
        <v>167</v>
      </c>
      <c r="K7" s="187" t="s">
        <v>168</v>
      </c>
      <c r="L7" s="187" t="s">
        <v>169</v>
      </c>
      <c r="M7" s="187" t="s">
        <v>170</v>
      </c>
      <c r="N7" s="187" t="s">
        <v>171</v>
      </c>
      <c r="O7" s="187" t="s">
        <v>166</v>
      </c>
      <c r="P7" s="125" t="s">
        <v>85</v>
      </c>
    </row>
    <row r="8" spans="1:16" hidden="1" x14ac:dyDescent="0.25">
      <c r="A8" s="261" t="s">
        <v>91</v>
      </c>
      <c r="B8" s="261" t="s">
        <v>128</v>
      </c>
      <c r="C8" s="185" t="s">
        <v>136</v>
      </c>
      <c r="D8" s="122" t="e">
        <f>SUM(D9:D12)</f>
        <v>#REF!</v>
      </c>
      <c r="E8" s="122" t="e">
        <f t="shared" ref="E8:K8" si="0">SUM(E9:E12)</f>
        <v>#REF!</v>
      </c>
      <c r="F8" s="122" t="e">
        <f t="shared" si="0"/>
        <v>#REF!</v>
      </c>
      <c r="G8" s="122" t="e">
        <f t="shared" si="0"/>
        <v>#REF!</v>
      </c>
      <c r="H8" s="122" t="e">
        <f t="shared" si="0"/>
        <v>#REF!</v>
      </c>
      <c r="I8" s="122" t="e">
        <f t="shared" si="0"/>
        <v>#REF!</v>
      </c>
      <c r="J8" s="122">
        <f t="shared" si="0"/>
        <v>14515.96</v>
      </c>
      <c r="K8" s="122">
        <f t="shared" si="0"/>
        <v>14817.779999999999</v>
      </c>
      <c r="L8" s="122"/>
      <c r="M8" s="122"/>
      <c r="N8" s="122"/>
      <c r="O8" s="122"/>
      <c r="P8" s="164" t="e">
        <f t="shared" ref="P8:P10" si="1">SUM(D8:K8)</f>
        <v>#REF!</v>
      </c>
    </row>
    <row r="9" spans="1:16" ht="31.5" hidden="1" x14ac:dyDescent="0.25">
      <c r="A9" s="262"/>
      <c r="B9" s="262"/>
      <c r="C9" s="185" t="s">
        <v>130</v>
      </c>
      <c r="D9" s="122"/>
      <c r="E9" s="122"/>
      <c r="F9" s="122"/>
      <c r="G9" s="122"/>
      <c r="H9" s="123"/>
      <c r="I9" s="122"/>
      <c r="J9" s="124"/>
      <c r="K9" s="124"/>
      <c r="L9" s="124"/>
      <c r="M9" s="124"/>
      <c r="N9" s="124"/>
      <c r="O9" s="124"/>
      <c r="P9" s="164">
        <f t="shared" si="1"/>
        <v>0</v>
      </c>
    </row>
    <row r="10" spans="1:16" ht="31.5" hidden="1" x14ac:dyDescent="0.25">
      <c r="A10" s="262"/>
      <c r="B10" s="262"/>
      <c r="C10" s="185" t="s">
        <v>131</v>
      </c>
      <c r="D10" s="128" t="e">
        <f>D30+D151</f>
        <v>#REF!</v>
      </c>
      <c r="E10" s="128" t="e">
        <f t="shared" ref="E10:K10" si="2">E30+E151</f>
        <v>#REF!</v>
      </c>
      <c r="F10" s="128" t="e">
        <f t="shared" si="2"/>
        <v>#REF!</v>
      </c>
      <c r="G10" s="128" t="e">
        <f t="shared" si="2"/>
        <v>#REF!</v>
      </c>
      <c r="H10" s="128" t="e">
        <f t="shared" si="2"/>
        <v>#REF!</v>
      </c>
      <c r="I10" s="128" t="e">
        <f t="shared" si="2"/>
        <v>#REF!</v>
      </c>
      <c r="J10" s="128">
        <f t="shared" si="2"/>
        <v>0</v>
      </c>
      <c r="K10" s="128">
        <f t="shared" si="2"/>
        <v>0</v>
      </c>
      <c r="L10" s="128"/>
      <c r="M10" s="128"/>
      <c r="N10" s="128"/>
      <c r="O10" s="128"/>
      <c r="P10" s="164" t="e">
        <f t="shared" si="1"/>
        <v>#REF!</v>
      </c>
    </row>
    <row r="11" spans="1:16" ht="31.5" hidden="1" x14ac:dyDescent="0.25">
      <c r="A11" s="262"/>
      <c r="B11" s="262"/>
      <c r="C11" s="185" t="s">
        <v>134</v>
      </c>
      <c r="D11" s="128" t="e">
        <f>D31+D149</f>
        <v>#REF!</v>
      </c>
      <c r="E11" s="128" t="e">
        <f t="shared" ref="E11:K11" si="3">E31+E149</f>
        <v>#REF!</v>
      </c>
      <c r="F11" s="128" t="e">
        <f t="shared" si="3"/>
        <v>#REF!</v>
      </c>
      <c r="G11" s="129" t="e">
        <f t="shared" si="3"/>
        <v>#REF!</v>
      </c>
      <c r="H11" s="129" t="e">
        <f>H31+H152</f>
        <v>#REF!</v>
      </c>
      <c r="I11" s="128" t="e">
        <f t="shared" si="3"/>
        <v>#REF!</v>
      </c>
      <c r="J11" s="128">
        <f t="shared" si="3"/>
        <v>14515.96</v>
      </c>
      <c r="K11" s="128">
        <f t="shared" si="3"/>
        <v>14817.779999999999</v>
      </c>
      <c r="L11" s="128"/>
      <c r="M11" s="128"/>
      <c r="N11" s="128"/>
      <c r="O11" s="128"/>
      <c r="P11" s="164" t="e">
        <f>SUM(D11:K11)</f>
        <v>#REF!</v>
      </c>
    </row>
    <row r="12" spans="1:16" ht="31.5" hidden="1" x14ac:dyDescent="0.25">
      <c r="A12" s="262"/>
      <c r="B12" s="263"/>
      <c r="C12" s="185" t="s">
        <v>137</v>
      </c>
      <c r="D12" s="122"/>
      <c r="E12" s="122"/>
      <c r="F12" s="122"/>
      <c r="G12" s="122"/>
      <c r="H12" s="123"/>
      <c r="I12" s="122"/>
      <c r="J12" s="124"/>
      <c r="K12" s="124"/>
      <c r="L12" s="124"/>
      <c r="M12" s="124"/>
      <c r="N12" s="124"/>
      <c r="O12" s="124"/>
      <c r="P12" s="164">
        <f t="shared" ref="P12:P75" si="4">SUM(D12:K12)</f>
        <v>0</v>
      </c>
    </row>
    <row r="13" spans="1:16" hidden="1" x14ac:dyDescent="0.25">
      <c r="A13" s="262"/>
      <c r="B13" s="282" t="s">
        <v>129</v>
      </c>
      <c r="C13" s="185" t="s">
        <v>136</v>
      </c>
      <c r="D13" s="122" t="e">
        <f>SUM(D14:D17)</f>
        <v>#REF!</v>
      </c>
      <c r="E13" s="122" t="e">
        <f t="shared" ref="E13:K13" si="5">SUM(E14:E17)</f>
        <v>#REF!</v>
      </c>
      <c r="F13" s="122" t="e">
        <f t="shared" si="5"/>
        <v>#REF!</v>
      </c>
      <c r="G13" s="122" t="e">
        <f t="shared" si="5"/>
        <v>#REF!</v>
      </c>
      <c r="H13" s="122" t="e">
        <f t="shared" si="5"/>
        <v>#REF!</v>
      </c>
      <c r="I13" s="122" t="e">
        <f t="shared" si="5"/>
        <v>#REF!</v>
      </c>
      <c r="J13" s="122">
        <f t="shared" si="5"/>
        <v>14515.96</v>
      </c>
      <c r="K13" s="122">
        <f t="shared" si="5"/>
        <v>14817.779999999999</v>
      </c>
      <c r="L13" s="122"/>
      <c r="M13" s="122"/>
      <c r="N13" s="122"/>
      <c r="O13" s="122"/>
      <c r="P13" s="164" t="e">
        <f t="shared" si="4"/>
        <v>#REF!</v>
      </c>
    </row>
    <row r="14" spans="1:16" ht="31.5" hidden="1" x14ac:dyDescent="0.25">
      <c r="A14" s="262"/>
      <c r="B14" s="283"/>
      <c r="C14" s="185" t="s">
        <v>130</v>
      </c>
      <c r="D14" s="122"/>
      <c r="E14" s="122"/>
      <c r="F14" s="122"/>
      <c r="G14" s="122"/>
      <c r="H14" s="123"/>
      <c r="I14" s="122"/>
      <c r="J14" s="124"/>
      <c r="K14" s="124"/>
      <c r="L14" s="124"/>
      <c r="M14" s="124"/>
      <c r="N14" s="124"/>
      <c r="O14" s="124"/>
      <c r="P14" s="164">
        <f t="shared" si="4"/>
        <v>0</v>
      </c>
    </row>
    <row r="15" spans="1:16" ht="31.5" hidden="1" x14ac:dyDescent="0.25">
      <c r="A15" s="262"/>
      <c r="B15" s="283"/>
      <c r="C15" s="185" t="s">
        <v>131</v>
      </c>
      <c r="D15" s="128" t="e">
        <f>SUM(D10)</f>
        <v>#REF!</v>
      </c>
      <c r="E15" s="128" t="e">
        <f t="shared" ref="E15:K16" si="6">SUM(E10)</f>
        <v>#REF!</v>
      </c>
      <c r="F15" s="128" t="e">
        <f t="shared" si="6"/>
        <v>#REF!</v>
      </c>
      <c r="G15" s="128" t="e">
        <f t="shared" si="6"/>
        <v>#REF!</v>
      </c>
      <c r="H15" s="128" t="e">
        <f t="shared" si="6"/>
        <v>#REF!</v>
      </c>
      <c r="I15" s="128" t="e">
        <f t="shared" si="6"/>
        <v>#REF!</v>
      </c>
      <c r="J15" s="128">
        <f t="shared" si="6"/>
        <v>0</v>
      </c>
      <c r="K15" s="128">
        <f t="shared" si="6"/>
        <v>0</v>
      </c>
      <c r="L15" s="128"/>
      <c r="M15" s="128"/>
      <c r="N15" s="128"/>
      <c r="O15" s="128"/>
      <c r="P15" s="164" t="e">
        <f t="shared" si="4"/>
        <v>#REF!</v>
      </c>
    </row>
    <row r="16" spans="1:16" ht="31.5" hidden="1" x14ac:dyDescent="0.25">
      <c r="A16" s="262"/>
      <c r="B16" s="283"/>
      <c r="C16" s="185" t="s">
        <v>134</v>
      </c>
      <c r="D16" s="128" t="e">
        <f>SUM(D11)</f>
        <v>#REF!</v>
      </c>
      <c r="E16" s="128" t="e">
        <f t="shared" si="6"/>
        <v>#REF!</v>
      </c>
      <c r="F16" s="128" t="e">
        <f t="shared" si="6"/>
        <v>#REF!</v>
      </c>
      <c r="G16" s="128" t="e">
        <f t="shared" si="6"/>
        <v>#REF!</v>
      </c>
      <c r="H16" s="128" t="e">
        <f t="shared" si="6"/>
        <v>#REF!</v>
      </c>
      <c r="I16" s="128" t="e">
        <f t="shared" si="6"/>
        <v>#REF!</v>
      </c>
      <c r="J16" s="128">
        <f t="shared" si="6"/>
        <v>14515.96</v>
      </c>
      <c r="K16" s="128">
        <f t="shared" si="6"/>
        <v>14817.779999999999</v>
      </c>
      <c r="L16" s="128"/>
      <c r="M16" s="128"/>
      <c r="N16" s="128"/>
      <c r="O16" s="128"/>
      <c r="P16" s="164" t="e">
        <f t="shared" si="4"/>
        <v>#REF!</v>
      </c>
    </row>
    <row r="17" spans="1:16" ht="31.5" hidden="1" x14ac:dyDescent="0.25">
      <c r="A17" s="262"/>
      <c r="B17" s="283"/>
      <c r="C17" s="185" t="s">
        <v>137</v>
      </c>
      <c r="D17" s="122"/>
      <c r="E17" s="122"/>
      <c r="F17" s="122"/>
      <c r="G17" s="122"/>
      <c r="H17" s="123"/>
      <c r="I17" s="122"/>
      <c r="J17" s="124"/>
      <c r="K17" s="124"/>
      <c r="L17" s="124"/>
      <c r="M17" s="124"/>
      <c r="N17" s="124"/>
      <c r="O17" s="124"/>
      <c r="P17" s="164">
        <f t="shared" si="4"/>
        <v>0</v>
      </c>
    </row>
    <row r="18" spans="1:16" hidden="1" x14ac:dyDescent="0.25">
      <c r="A18" s="262"/>
      <c r="B18" s="282" t="s">
        <v>109</v>
      </c>
      <c r="C18" s="185" t="s">
        <v>136</v>
      </c>
      <c r="D18" s="122" t="e">
        <f>SUM(D19:D22)</f>
        <v>#REF!</v>
      </c>
      <c r="E18" s="122" t="e">
        <f t="shared" ref="E18:K18" si="7">SUM(E19:E22)</f>
        <v>#REF!</v>
      </c>
      <c r="F18" s="122" t="e">
        <f t="shared" si="7"/>
        <v>#REF!</v>
      </c>
      <c r="G18" s="122" t="e">
        <f t="shared" si="7"/>
        <v>#REF!</v>
      </c>
      <c r="H18" s="122" t="e">
        <f t="shared" si="7"/>
        <v>#REF!</v>
      </c>
      <c r="I18" s="122" t="e">
        <f t="shared" si="7"/>
        <v>#REF!</v>
      </c>
      <c r="J18" s="122">
        <f t="shared" si="7"/>
        <v>14515.96</v>
      </c>
      <c r="K18" s="122">
        <f t="shared" si="7"/>
        <v>14817.779999999999</v>
      </c>
      <c r="L18" s="122"/>
      <c r="M18" s="122"/>
      <c r="N18" s="122"/>
      <c r="O18" s="122"/>
      <c r="P18" s="164" t="e">
        <f t="shared" si="4"/>
        <v>#REF!</v>
      </c>
    </row>
    <row r="19" spans="1:16" ht="31.5" hidden="1" x14ac:dyDescent="0.25">
      <c r="A19" s="262"/>
      <c r="B19" s="283"/>
      <c r="C19" s="185" t="s">
        <v>130</v>
      </c>
      <c r="D19" s="122"/>
      <c r="E19" s="122"/>
      <c r="F19" s="122"/>
      <c r="G19" s="122"/>
      <c r="H19" s="123"/>
      <c r="I19" s="122"/>
      <c r="J19" s="124"/>
      <c r="K19" s="124"/>
      <c r="L19" s="124"/>
      <c r="M19" s="124"/>
      <c r="N19" s="124"/>
      <c r="O19" s="124"/>
      <c r="P19" s="164">
        <f t="shared" si="4"/>
        <v>0</v>
      </c>
    </row>
    <row r="20" spans="1:16" ht="31.5" hidden="1" x14ac:dyDescent="0.25">
      <c r="A20" s="262"/>
      <c r="B20" s="283"/>
      <c r="C20" s="185" t="s">
        <v>131</v>
      </c>
      <c r="D20" s="128" t="e">
        <f>SUM(D15)</f>
        <v>#REF!</v>
      </c>
      <c r="E20" s="128" t="e">
        <f t="shared" ref="E20:K21" si="8">SUM(E15)</f>
        <v>#REF!</v>
      </c>
      <c r="F20" s="128" t="e">
        <f t="shared" si="8"/>
        <v>#REF!</v>
      </c>
      <c r="G20" s="128" t="e">
        <f t="shared" si="8"/>
        <v>#REF!</v>
      </c>
      <c r="H20" s="128" t="e">
        <f t="shared" si="8"/>
        <v>#REF!</v>
      </c>
      <c r="I20" s="128" t="e">
        <f t="shared" si="8"/>
        <v>#REF!</v>
      </c>
      <c r="J20" s="128">
        <f t="shared" si="8"/>
        <v>0</v>
      </c>
      <c r="K20" s="128">
        <f t="shared" si="8"/>
        <v>0</v>
      </c>
      <c r="L20" s="128"/>
      <c r="M20" s="128"/>
      <c r="N20" s="128"/>
      <c r="O20" s="128"/>
      <c r="P20" s="164" t="e">
        <f t="shared" si="4"/>
        <v>#REF!</v>
      </c>
    </row>
    <row r="21" spans="1:16" ht="31.5" hidden="1" x14ac:dyDescent="0.25">
      <c r="A21" s="262"/>
      <c r="B21" s="283"/>
      <c r="C21" s="185" t="s">
        <v>134</v>
      </c>
      <c r="D21" s="128" t="e">
        <f>SUM(D16)</f>
        <v>#REF!</v>
      </c>
      <c r="E21" s="128" t="e">
        <f t="shared" si="8"/>
        <v>#REF!</v>
      </c>
      <c r="F21" s="128" t="e">
        <f t="shared" si="8"/>
        <v>#REF!</v>
      </c>
      <c r="G21" s="128" t="e">
        <f t="shared" si="8"/>
        <v>#REF!</v>
      </c>
      <c r="H21" s="128" t="e">
        <f t="shared" si="8"/>
        <v>#REF!</v>
      </c>
      <c r="I21" s="128" t="e">
        <f t="shared" si="8"/>
        <v>#REF!</v>
      </c>
      <c r="J21" s="128">
        <f t="shared" si="8"/>
        <v>14515.96</v>
      </c>
      <c r="K21" s="128">
        <f t="shared" si="8"/>
        <v>14817.779999999999</v>
      </c>
      <c r="L21" s="128"/>
      <c r="M21" s="128"/>
      <c r="N21" s="128"/>
      <c r="O21" s="128"/>
      <c r="P21" s="164" t="e">
        <f t="shared" si="4"/>
        <v>#REF!</v>
      </c>
    </row>
    <row r="22" spans="1:16" ht="31.5" hidden="1" x14ac:dyDescent="0.25">
      <c r="A22" s="262"/>
      <c r="B22" s="283"/>
      <c r="C22" s="185" t="s">
        <v>137</v>
      </c>
      <c r="D22" s="122"/>
      <c r="E22" s="122"/>
      <c r="F22" s="122"/>
      <c r="G22" s="122"/>
      <c r="H22" s="123"/>
      <c r="I22" s="122"/>
      <c r="J22" s="124"/>
      <c r="K22" s="124"/>
      <c r="L22" s="124"/>
      <c r="M22" s="124"/>
      <c r="N22" s="124"/>
      <c r="O22" s="124"/>
      <c r="P22" s="164">
        <f t="shared" si="4"/>
        <v>0</v>
      </c>
    </row>
    <row r="23" spans="1:16" hidden="1" x14ac:dyDescent="0.25">
      <c r="A23" s="262"/>
      <c r="B23" s="285" t="s">
        <v>113</v>
      </c>
      <c r="C23" s="185" t="s">
        <v>136</v>
      </c>
      <c r="D23" s="122" t="e">
        <f>SUM(D24:D27)</f>
        <v>#REF!</v>
      </c>
      <c r="E23" s="122" t="e">
        <f t="shared" ref="E23:K23" si="9">SUM(E24:E27)</f>
        <v>#REF!</v>
      </c>
      <c r="F23" s="122" t="e">
        <f t="shared" si="9"/>
        <v>#REF!</v>
      </c>
      <c r="G23" s="122" t="e">
        <f t="shared" si="9"/>
        <v>#REF!</v>
      </c>
      <c r="H23" s="122" t="e">
        <f t="shared" si="9"/>
        <v>#REF!</v>
      </c>
      <c r="I23" s="122" t="e">
        <f t="shared" si="9"/>
        <v>#REF!</v>
      </c>
      <c r="J23" s="122">
        <f t="shared" si="9"/>
        <v>14515.96</v>
      </c>
      <c r="K23" s="122">
        <f t="shared" si="9"/>
        <v>14817.779999999999</v>
      </c>
      <c r="L23" s="122"/>
      <c r="M23" s="122"/>
      <c r="N23" s="122"/>
      <c r="O23" s="122"/>
      <c r="P23" s="164" t="e">
        <f t="shared" si="4"/>
        <v>#REF!</v>
      </c>
    </row>
    <row r="24" spans="1:16" ht="31.5" hidden="1" x14ac:dyDescent="0.25">
      <c r="A24" s="262"/>
      <c r="B24" s="285"/>
      <c r="C24" s="185" t="s">
        <v>130</v>
      </c>
      <c r="D24" s="122"/>
      <c r="E24" s="122"/>
      <c r="F24" s="122"/>
      <c r="G24" s="122"/>
      <c r="H24" s="123"/>
      <c r="I24" s="122"/>
      <c r="J24" s="124"/>
      <c r="K24" s="124"/>
      <c r="L24" s="124"/>
      <c r="M24" s="124"/>
      <c r="N24" s="124"/>
      <c r="O24" s="124"/>
      <c r="P24" s="164">
        <f t="shared" si="4"/>
        <v>0</v>
      </c>
    </row>
    <row r="25" spans="1:16" ht="31.5" hidden="1" x14ac:dyDescent="0.25">
      <c r="A25" s="262"/>
      <c r="B25" s="285"/>
      <c r="C25" s="185" t="s">
        <v>131</v>
      </c>
      <c r="D25" s="128" t="e">
        <f>SUM(D20)</f>
        <v>#REF!</v>
      </c>
      <c r="E25" s="128" t="e">
        <f t="shared" ref="E25:K26" si="10">SUM(E20)</f>
        <v>#REF!</v>
      </c>
      <c r="F25" s="128" t="e">
        <f t="shared" si="10"/>
        <v>#REF!</v>
      </c>
      <c r="G25" s="128" t="e">
        <f t="shared" si="10"/>
        <v>#REF!</v>
      </c>
      <c r="H25" s="128" t="e">
        <f t="shared" si="10"/>
        <v>#REF!</v>
      </c>
      <c r="I25" s="128" t="e">
        <f t="shared" si="10"/>
        <v>#REF!</v>
      </c>
      <c r="J25" s="128">
        <f t="shared" si="10"/>
        <v>0</v>
      </c>
      <c r="K25" s="128">
        <f t="shared" si="10"/>
        <v>0</v>
      </c>
      <c r="L25" s="128"/>
      <c r="M25" s="128"/>
      <c r="N25" s="128"/>
      <c r="O25" s="128"/>
      <c r="P25" s="164" t="e">
        <f t="shared" si="4"/>
        <v>#REF!</v>
      </c>
    </row>
    <row r="26" spans="1:16" ht="31.5" hidden="1" x14ac:dyDescent="0.25">
      <c r="A26" s="262"/>
      <c r="B26" s="285"/>
      <c r="C26" s="185" t="s">
        <v>134</v>
      </c>
      <c r="D26" s="128" t="e">
        <f>SUM(D21)</f>
        <v>#REF!</v>
      </c>
      <c r="E26" s="128" t="e">
        <f t="shared" si="10"/>
        <v>#REF!</v>
      </c>
      <c r="F26" s="128" t="e">
        <f t="shared" si="10"/>
        <v>#REF!</v>
      </c>
      <c r="G26" s="128" t="e">
        <f t="shared" si="10"/>
        <v>#REF!</v>
      </c>
      <c r="H26" s="128" t="e">
        <f t="shared" si="10"/>
        <v>#REF!</v>
      </c>
      <c r="I26" s="128" t="e">
        <f t="shared" si="10"/>
        <v>#REF!</v>
      </c>
      <c r="J26" s="128">
        <f t="shared" si="10"/>
        <v>14515.96</v>
      </c>
      <c r="K26" s="128">
        <f t="shared" si="10"/>
        <v>14817.779999999999</v>
      </c>
      <c r="L26" s="128"/>
      <c r="M26" s="128"/>
      <c r="N26" s="128"/>
      <c r="O26" s="128"/>
      <c r="P26" s="164" t="e">
        <f t="shared" si="4"/>
        <v>#REF!</v>
      </c>
    </row>
    <row r="27" spans="1:16" ht="31.5" hidden="1" x14ac:dyDescent="0.25">
      <c r="A27" s="263"/>
      <c r="B27" s="285"/>
      <c r="C27" s="185" t="s">
        <v>137</v>
      </c>
      <c r="D27" s="122"/>
      <c r="E27" s="122"/>
      <c r="F27" s="122"/>
      <c r="G27" s="122"/>
      <c r="H27" s="123"/>
      <c r="I27" s="122"/>
      <c r="J27" s="124"/>
      <c r="K27" s="124"/>
      <c r="L27" s="124"/>
      <c r="M27" s="124"/>
      <c r="N27" s="124"/>
      <c r="O27" s="124"/>
      <c r="P27" s="164">
        <f t="shared" si="4"/>
        <v>0</v>
      </c>
    </row>
    <row r="28" spans="1:16" hidden="1" x14ac:dyDescent="0.25">
      <c r="A28" s="261" t="s">
        <v>92</v>
      </c>
      <c r="B28" s="261" t="s">
        <v>135</v>
      </c>
      <c r="C28" s="185" t="s">
        <v>136</v>
      </c>
      <c r="D28" s="128">
        <f t="shared" ref="D28:K28" si="11">D43+D70</f>
        <v>10143.510000000002</v>
      </c>
      <c r="E28" s="128">
        <f t="shared" si="11"/>
        <v>11388.190000000002</v>
      </c>
      <c r="F28" s="128">
        <f t="shared" si="11"/>
        <v>12643.990000000002</v>
      </c>
      <c r="G28" s="128">
        <f t="shared" si="11"/>
        <v>13742.140000000001</v>
      </c>
      <c r="H28" s="129">
        <f t="shared" si="11"/>
        <v>15665.62</v>
      </c>
      <c r="I28" s="128">
        <f t="shared" si="11"/>
        <v>14677.64</v>
      </c>
      <c r="J28" s="130">
        <f t="shared" si="11"/>
        <v>14513.96</v>
      </c>
      <c r="K28" s="130">
        <f t="shared" si="11"/>
        <v>14815.779999999999</v>
      </c>
      <c r="L28" s="130"/>
      <c r="M28" s="130"/>
      <c r="N28" s="130"/>
      <c r="O28" s="130"/>
      <c r="P28" s="164">
        <f t="shared" si="4"/>
        <v>107590.82999999999</v>
      </c>
    </row>
    <row r="29" spans="1:16" ht="31.5" hidden="1" x14ac:dyDescent="0.25">
      <c r="A29" s="262"/>
      <c r="B29" s="262"/>
      <c r="C29" s="185" t="s">
        <v>130</v>
      </c>
      <c r="D29" s="128"/>
      <c r="E29" s="128"/>
      <c r="F29" s="128"/>
      <c r="G29" s="128"/>
      <c r="H29" s="129"/>
      <c r="I29" s="128"/>
      <c r="J29" s="130"/>
      <c r="K29" s="130"/>
      <c r="L29" s="130"/>
      <c r="M29" s="130"/>
      <c r="N29" s="130"/>
      <c r="O29" s="130"/>
      <c r="P29" s="164">
        <f t="shared" si="4"/>
        <v>0</v>
      </c>
    </row>
    <row r="30" spans="1:16" ht="31.5" hidden="1" x14ac:dyDescent="0.25">
      <c r="A30" s="262"/>
      <c r="B30" s="262"/>
      <c r="C30" s="185" t="s">
        <v>131</v>
      </c>
      <c r="D30" s="128"/>
      <c r="E30" s="128"/>
      <c r="F30" s="128"/>
      <c r="G30" s="128"/>
      <c r="H30" s="129"/>
      <c r="I30" s="128"/>
      <c r="J30" s="130"/>
      <c r="K30" s="130"/>
      <c r="L30" s="130"/>
      <c r="M30" s="130"/>
      <c r="N30" s="130"/>
      <c r="O30" s="130"/>
      <c r="P30" s="164">
        <f t="shared" si="4"/>
        <v>0</v>
      </c>
    </row>
    <row r="31" spans="1:16" ht="31.5" hidden="1" x14ac:dyDescent="0.25">
      <c r="A31" s="262"/>
      <c r="B31" s="262"/>
      <c r="C31" s="185" t="s">
        <v>134</v>
      </c>
      <c r="D31" s="128">
        <f>D46+D73</f>
        <v>10143.510000000002</v>
      </c>
      <c r="E31" s="128">
        <f t="shared" ref="E31:K31" si="12">E46+E73</f>
        <v>11388.190000000002</v>
      </c>
      <c r="F31" s="128">
        <f t="shared" si="12"/>
        <v>12643.990000000002</v>
      </c>
      <c r="G31" s="128">
        <f t="shared" si="12"/>
        <v>13742.140000000001</v>
      </c>
      <c r="H31" s="128">
        <f t="shared" si="12"/>
        <v>15665.62</v>
      </c>
      <c r="I31" s="128">
        <f t="shared" si="12"/>
        <v>14677.64</v>
      </c>
      <c r="J31" s="128">
        <f t="shared" si="12"/>
        <v>14513.96</v>
      </c>
      <c r="K31" s="128">
        <f t="shared" si="12"/>
        <v>14815.779999999999</v>
      </c>
      <c r="L31" s="128"/>
      <c r="M31" s="128"/>
      <c r="N31" s="128"/>
      <c r="O31" s="128"/>
      <c r="P31" s="164">
        <f t="shared" si="4"/>
        <v>107590.82999999999</v>
      </c>
    </row>
    <row r="32" spans="1:16" ht="31.5" hidden="1" x14ac:dyDescent="0.25">
      <c r="A32" s="262"/>
      <c r="B32" s="263"/>
      <c r="C32" s="185" t="s">
        <v>133</v>
      </c>
      <c r="D32" s="128"/>
      <c r="E32" s="128"/>
      <c r="F32" s="128"/>
      <c r="G32" s="128"/>
      <c r="H32" s="129"/>
      <c r="I32" s="128"/>
      <c r="J32" s="130"/>
      <c r="K32" s="130"/>
      <c r="L32" s="130"/>
      <c r="M32" s="130"/>
      <c r="N32" s="130"/>
      <c r="O32" s="130"/>
      <c r="P32" s="164">
        <f t="shared" si="4"/>
        <v>0</v>
      </c>
    </row>
    <row r="33" spans="1:16" hidden="1" x14ac:dyDescent="0.25">
      <c r="A33" s="262"/>
      <c r="B33" s="282" t="s">
        <v>129</v>
      </c>
      <c r="C33" s="185" t="s">
        <v>136</v>
      </c>
      <c r="D33" s="128">
        <f>SUM(D34:D37)</f>
        <v>10143.510000000002</v>
      </c>
      <c r="E33" s="128">
        <f t="shared" ref="E33:K33" si="13">SUM(E34:E37)</f>
        <v>11388.190000000002</v>
      </c>
      <c r="F33" s="128">
        <f t="shared" si="13"/>
        <v>12643.990000000002</v>
      </c>
      <c r="G33" s="128">
        <f t="shared" si="13"/>
        <v>13742.140000000001</v>
      </c>
      <c r="H33" s="128">
        <f t="shared" si="13"/>
        <v>15665.62</v>
      </c>
      <c r="I33" s="128">
        <f t="shared" si="13"/>
        <v>14677.64</v>
      </c>
      <c r="J33" s="128">
        <f t="shared" si="13"/>
        <v>14513.96</v>
      </c>
      <c r="K33" s="128">
        <f t="shared" si="13"/>
        <v>14815.779999999999</v>
      </c>
      <c r="L33" s="128"/>
      <c r="M33" s="128"/>
      <c r="N33" s="128"/>
      <c r="O33" s="128"/>
      <c r="P33" s="164">
        <f t="shared" si="4"/>
        <v>107590.82999999999</v>
      </c>
    </row>
    <row r="34" spans="1:16" ht="31.5" hidden="1" x14ac:dyDescent="0.25">
      <c r="A34" s="262"/>
      <c r="B34" s="283"/>
      <c r="C34" s="185" t="s">
        <v>130</v>
      </c>
      <c r="D34" s="128"/>
      <c r="E34" s="128"/>
      <c r="F34" s="128"/>
      <c r="G34" s="128"/>
      <c r="H34" s="129"/>
      <c r="I34" s="128"/>
      <c r="J34" s="130"/>
      <c r="K34" s="130"/>
      <c r="L34" s="130"/>
      <c r="M34" s="130"/>
      <c r="N34" s="130"/>
      <c r="O34" s="130"/>
      <c r="P34" s="164">
        <f t="shared" si="4"/>
        <v>0</v>
      </c>
    </row>
    <row r="35" spans="1:16" ht="31.5" hidden="1" x14ac:dyDescent="0.25">
      <c r="A35" s="262"/>
      <c r="B35" s="283"/>
      <c r="C35" s="185" t="s">
        <v>131</v>
      </c>
      <c r="D35" s="128"/>
      <c r="E35" s="128"/>
      <c r="F35" s="128"/>
      <c r="G35" s="128"/>
      <c r="H35" s="129"/>
      <c r="I35" s="128"/>
      <c r="J35" s="130"/>
      <c r="K35" s="130"/>
      <c r="L35" s="130"/>
      <c r="M35" s="130"/>
      <c r="N35" s="130"/>
      <c r="O35" s="130"/>
      <c r="P35" s="164">
        <f t="shared" si="4"/>
        <v>0</v>
      </c>
    </row>
    <row r="36" spans="1:16" ht="31.5" hidden="1" x14ac:dyDescent="0.25">
      <c r="A36" s="262"/>
      <c r="B36" s="283"/>
      <c r="C36" s="185" t="s">
        <v>134</v>
      </c>
      <c r="D36" s="128">
        <f>SUM(D31)</f>
        <v>10143.510000000002</v>
      </c>
      <c r="E36" s="128">
        <f t="shared" ref="E36:K36" si="14">SUM(E31)</f>
        <v>11388.190000000002</v>
      </c>
      <c r="F36" s="128">
        <f t="shared" si="14"/>
        <v>12643.990000000002</v>
      </c>
      <c r="G36" s="128">
        <f t="shared" si="14"/>
        <v>13742.140000000001</v>
      </c>
      <c r="H36" s="128">
        <f t="shared" si="14"/>
        <v>15665.62</v>
      </c>
      <c r="I36" s="128">
        <f t="shared" si="14"/>
        <v>14677.64</v>
      </c>
      <c r="J36" s="128">
        <f t="shared" si="14"/>
        <v>14513.96</v>
      </c>
      <c r="K36" s="128">
        <f t="shared" si="14"/>
        <v>14815.779999999999</v>
      </c>
      <c r="L36" s="128"/>
      <c r="M36" s="128"/>
      <c r="N36" s="128"/>
      <c r="O36" s="128"/>
      <c r="P36" s="164">
        <f t="shared" si="4"/>
        <v>107590.82999999999</v>
      </c>
    </row>
    <row r="37" spans="1:16" ht="31.5" hidden="1" x14ac:dyDescent="0.25">
      <c r="A37" s="262"/>
      <c r="B37" s="283"/>
      <c r="C37" s="185" t="s">
        <v>138</v>
      </c>
      <c r="D37" s="128"/>
      <c r="E37" s="128"/>
      <c r="F37" s="128"/>
      <c r="G37" s="128"/>
      <c r="H37" s="129"/>
      <c r="I37" s="128"/>
      <c r="J37" s="130"/>
      <c r="K37" s="130"/>
      <c r="L37" s="130"/>
      <c r="M37" s="130"/>
      <c r="N37" s="130"/>
      <c r="O37" s="130"/>
      <c r="P37" s="164">
        <f t="shared" si="4"/>
        <v>0</v>
      </c>
    </row>
    <row r="38" spans="1:16" hidden="1" x14ac:dyDescent="0.25">
      <c r="A38" s="262"/>
      <c r="B38" s="285" t="s">
        <v>113</v>
      </c>
      <c r="C38" s="185" t="s">
        <v>136</v>
      </c>
      <c r="D38" s="128">
        <f>SUM(D39:D42)</f>
        <v>10143.510000000002</v>
      </c>
      <c r="E38" s="128">
        <f t="shared" ref="E38:K38" si="15">SUM(E39:E42)</f>
        <v>11388.190000000002</v>
      </c>
      <c r="F38" s="128">
        <f t="shared" si="15"/>
        <v>12643.990000000002</v>
      </c>
      <c r="G38" s="128">
        <f t="shared" si="15"/>
        <v>13742.140000000001</v>
      </c>
      <c r="H38" s="128">
        <f t="shared" si="15"/>
        <v>15665.62</v>
      </c>
      <c r="I38" s="128">
        <f t="shared" si="15"/>
        <v>14677.64</v>
      </c>
      <c r="J38" s="128">
        <f t="shared" si="15"/>
        <v>14513.96</v>
      </c>
      <c r="K38" s="128">
        <f t="shared" si="15"/>
        <v>14815.779999999999</v>
      </c>
      <c r="L38" s="128"/>
      <c r="M38" s="128"/>
      <c r="N38" s="128"/>
      <c r="O38" s="128"/>
      <c r="P38" s="164">
        <f t="shared" si="4"/>
        <v>107590.82999999999</v>
      </c>
    </row>
    <row r="39" spans="1:16" ht="31.5" hidden="1" x14ac:dyDescent="0.25">
      <c r="A39" s="262"/>
      <c r="B39" s="285"/>
      <c r="C39" s="185" t="s">
        <v>130</v>
      </c>
      <c r="D39" s="128"/>
      <c r="E39" s="128"/>
      <c r="F39" s="128"/>
      <c r="G39" s="128"/>
      <c r="H39" s="129"/>
      <c r="I39" s="128"/>
      <c r="J39" s="130"/>
      <c r="K39" s="130"/>
      <c r="L39" s="130"/>
      <c r="M39" s="130"/>
      <c r="N39" s="130"/>
      <c r="O39" s="130"/>
      <c r="P39" s="164">
        <f t="shared" si="4"/>
        <v>0</v>
      </c>
    </row>
    <row r="40" spans="1:16" ht="31.5" hidden="1" x14ac:dyDescent="0.25">
      <c r="A40" s="262"/>
      <c r="B40" s="285"/>
      <c r="C40" s="185" t="s">
        <v>131</v>
      </c>
      <c r="D40" s="128"/>
      <c r="E40" s="128"/>
      <c r="F40" s="128"/>
      <c r="G40" s="128"/>
      <c r="H40" s="129"/>
      <c r="I40" s="128"/>
      <c r="J40" s="130"/>
      <c r="K40" s="130"/>
      <c r="L40" s="130"/>
      <c r="M40" s="130"/>
      <c r="N40" s="130"/>
      <c r="O40" s="130"/>
      <c r="P40" s="164">
        <f t="shared" si="4"/>
        <v>0</v>
      </c>
    </row>
    <row r="41" spans="1:16" ht="31.5" hidden="1" x14ac:dyDescent="0.25">
      <c r="A41" s="262"/>
      <c r="B41" s="285"/>
      <c r="C41" s="185" t="s">
        <v>134</v>
      </c>
      <c r="D41" s="128">
        <f>SUM(D36)</f>
        <v>10143.510000000002</v>
      </c>
      <c r="E41" s="128">
        <f t="shared" ref="E41:K41" si="16">SUM(E36)</f>
        <v>11388.190000000002</v>
      </c>
      <c r="F41" s="128">
        <f t="shared" si="16"/>
        <v>12643.990000000002</v>
      </c>
      <c r="G41" s="128">
        <f t="shared" si="16"/>
        <v>13742.140000000001</v>
      </c>
      <c r="H41" s="128">
        <f t="shared" si="16"/>
        <v>15665.62</v>
      </c>
      <c r="I41" s="128">
        <f t="shared" si="16"/>
        <v>14677.64</v>
      </c>
      <c r="J41" s="128">
        <f t="shared" si="16"/>
        <v>14513.96</v>
      </c>
      <c r="K41" s="128">
        <f t="shared" si="16"/>
        <v>14815.779999999999</v>
      </c>
      <c r="L41" s="128"/>
      <c r="M41" s="128"/>
      <c r="N41" s="128"/>
      <c r="O41" s="128"/>
      <c r="P41" s="164">
        <f t="shared" si="4"/>
        <v>107590.82999999999</v>
      </c>
    </row>
    <row r="42" spans="1:16" ht="31.5" hidden="1" x14ac:dyDescent="0.25">
      <c r="A42" s="263"/>
      <c r="B42" s="285"/>
      <c r="C42" s="185" t="s">
        <v>137</v>
      </c>
      <c r="D42" s="128"/>
      <c r="E42" s="128"/>
      <c r="F42" s="128"/>
      <c r="G42" s="128"/>
      <c r="H42" s="129"/>
      <c r="I42" s="128"/>
      <c r="J42" s="130"/>
      <c r="K42" s="130"/>
      <c r="L42" s="130"/>
      <c r="M42" s="130"/>
      <c r="N42" s="130"/>
      <c r="O42" s="130"/>
      <c r="P42" s="164">
        <f t="shared" si="4"/>
        <v>0</v>
      </c>
    </row>
    <row r="43" spans="1:16" hidden="1" x14ac:dyDescent="0.25">
      <c r="A43" s="278" t="s">
        <v>94</v>
      </c>
      <c r="B43" s="282" t="s">
        <v>135</v>
      </c>
      <c r="C43" s="133" t="s">
        <v>136</v>
      </c>
      <c r="D43" s="132">
        <f t="shared" ref="D43:K43" si="17">SUM(D44:D47)</f>
        <v>1426.95</v>
      </c>
      <c r="E43" s="132">
        <f t="shared" si="17"/>
        <v>1435.1</v>
      </c>
      <c r="F43" s="132">
        <f t="shared" si="17"/>
        <v>2148.4</v>
      </c>
      <c r="G43" s="132">
        <f t="shared" si="17"/>
        <v>1493.7</v>
      </c>
      <c r="H43" s="134">
        <f t="shared" si="17"/>
        <v>1590.2800000000002</v>
      </c>
      <c r="I43" s="132">
        <f t="shared" si="17"/>
        <v>2333.6999999999998</v>
      </c>
      <c r="J43" s="135">
        <f t="shared" si="17"/>
        <v>1686.81</v>
      </c>
      <c r="K43" s="135">
        <f t="shared" si="17"/>
        <v>1686.81</v>
      </c>
      <c r="L43" s="135"/>
      <c r="M43" s="135"/>
      <c r="N43" s="135"/>
      <c r="O43" s="135"/>
      <c r="P43" s="164">
        <f t="shared" si="4"/>
        <v>13801.75</v>
      </c>
    </row>
    <row r="44" spans="1:16" ht="31.5" hidden="1" x14ac:dyDescent="0.25">
      <c r="A44" s="279"/>
      <c r="B44" s="283"/>
      <c r="C44" s="133" t="s">
        <v>130</v>
      </c>
      <c r="D44" s="132"/>
      <c r="E44" s="132"/>
      <c r="F44" s="132"/>
      <c r="G44" s="132"/>
      <c r="H44" s="134"/>
      <c r="I44" s="132"/>
      <c r="J44" s="135"/>
      <c r="K44" s="135"/>
      <c r="L44" s="135"/>
      <c r="M44" s="135"/>
      <c r="N44" s="135"/>
      <c r="O44" s="135"/>
      <c r="P44" s="164">
        <f t="shared" si="4"/>
        <v>0</v>
      </c>
    </row>
    <row r="45" spans="1:16" ht="31.5" hidden="1" x14ac:dyDescent="0.25">
      <c r="A45" s="279"/>
      <c r="B45" s="283"/>
      <c r="C45" s="133" t="s">
        <v>131</v>
      </c>
      <c r="D45" s="132"/>
      <c r="E45" s="132"/>
      <c r="F45" s="132"/>
      <c r="G45" s="132"/>
      <c r="H45" s="134"/>
      <c r="I45" s="132"/>
      <c r="J45" s="135"/>
      <c r="K45" s="135"/>
      <c r="L45" s="135"/>
      <c r="M45" s="135"/>
      <c r="N45" s="135"/>
      <c r="O45" s="135"/>
      <c r="P45" s="164">
        <f t="shared" si="4"/>
        <v>0</v>
      </c>
    </row>
    <row r="46" spans="1:16" hidden="1" x14ac:dyDescent="0.25">
      <c r="A46" s="279"/>
      <c r="B46" s="283"/>
      <c r="C46" s="133" t="s">
        <v>132</v>
      </c>
      <c r="D46" s="132">
        <f>D58+D63+D68</f>
        <v>1426.95</v>
      </c>
      <c r="E46" s="132">
        <f t="shared" ref="E46:K46" si="18">E58+E63+E68</f>
        <v>1435.1</v>
      </c>
      <c r="F46" s="132">
        <f t="shared" si="18"/>
        <v>2148.4</v>
      </c>
      <c r="G46" s="132">
        <f t="shared" si="18"/>
        <v>1493.7</v>
      </c>
      <c r="H46" s="132">
        <f t="shared" si="18"/>
        <v>1590.2800000000002</v>
      </c>
      <c r="I46" s="132">
        <f t="shared" si="18"/>
        <v>2333.6999999999998</v>
      </c>
      <c r="J46" s="132">
        <f t="shared" si="18"/>
        <v>1686.81</v>
      </c>
      <c r="K46" s="132">
        <f t="shared" si="18"/>
        <v>1686.81</v>
      </c>
      <c r="L46" s="132"/>
      <c r="M46" s="132"/>
      <c r="N46" s="132"/>
      <c r="O46" s="132"/>
      <c r="P46" s="164">
        <f t="shared" si="4"/>
        <v>13801.75</v>
      </c>
    </row>
    <row r="47" spans="1:16" ht="31.5" hidden="1" x14ac:dyDescent="0.25">
      <c r="A47" s="279"/>
      <c r="B47" s="284"/>
      <c r="C47" s="133" t="s">
        <v>133</v>
      </c>
      <c r="D47" s="132"/>
      <c r="E47" s="132"/>
      <c r="F47" s="132"/>
      <c r="G47" s="132"/>
      <c r="H47" s="134"/>
      <c r="I47" s="132"/>
      <c r="J47" s="135"/>
      <c r="K47" s="135"/>
      <c r="L47" s="135"/>
      <c r="M47" s="135"/>
      <c r="N47" s="135"/>
      <c r="O47" s="135"/>
      <c r="P47" s="164">
        <f t="shared" si="4"/>
        <v>0</v>
      </c>
    </row>
    <row r="48" spans="1:16" hidden="1" x14ac:dyDescent="0.25">
      <c r="A48" s="279"/>
      <c r="B48" s="282" t="s">
        <v>129</v>
      </c>
      <c r="C48" s="133" t="s">
        <v>136</v>
      </c>
      <c r="D48" s="132">
        <f>SUM(D49:D52)</f>
        <v>1426.95</v>
      </c>
      <c r="E48" s="132">
        <f t="shared" ref="E48:K48" si="19">SUM(E49:E52)</f>
        <v>1435.1</v>
      </c>
      <c r="F48" s="132">
        <f t="shared" si="19"/>
        <v>2148.4</v>
      </c>
      <c r="G48" s="132">
        <f t="shared" si="19"/>
        <v>1493.7</v>
      </c>
      <c r="H48" s="132">
        <f t="shared" si="19"/>
        <v>1590.2800000000002</v>
      </c>
      <c r="I48" s="132">
        <f t="shared" si="19"/>
        <v>2333.6999999999998</v>
      </c>
      <c r="J48" s="132">
        <f t="shared" si="19"/>
        <v>1686.81</v>
      </c>
      <c r="K48" s="132">
        <f t="shared" si="19"/>
        <v>1686.81</v>
      </c>
      <c r="L48" s="132"/>
      <c r="M48" s="132"/>
      <c r="N48" s="132"/>
      <c r="O48" s="132"/>
      <c r="P48" s="164">
        <f t="shared" si="4"/>
        <v>13801.75</v>
      </c>
    </row>
    <row r="49" spans="1:16" ht="31.5" hidden="1" x14ac:dyDescent="0.25">
      <c r="A49" s="279"/>
      <c r="B49" s="283"/>
      <c r="C49" s="133" t="s">
        <v>130</v>
      </c>
      <c r="D49" s="132"/>
      <c r="E49" s="132"/>
      <c r="F49" s="132"/>
      <c r="G49" s="132"/>
      <c r="H49" s="134"/>
      <c r="I49" s="132"/>
      <c r="J49" s="135"/>
      <c r="K49" s="135"/>
      <c r="L49" s="135"/>
      <c r="M49" s="135"/>
      <c r="N49" s="135"/>
      <c r="O49" s="135"/>
      <c r="P49" s="164">
        <f t="shared" si="4"/>
        <v>0</v>
      </c>
    </row>
    <row r="50" spans="1:16" ht="31.5" hidden="1" x14ac:dyDescent="0.25">
      <c r="A50" s="279"/>
      <c r="B50" s="283"/>
      <c r="C50" s="133" t="s">
        <v>131</v>
      </c>
      <c r="D50" s="132"/>
      <c r="E50" s="132"/>
      <c r="F50" s="132"/>
      <c r="G50" s="132"/>
      <c r="H50" s="134"/>
      <c r="I50" s="132"/>
      <c r="J50" s="135"/>
      <c r="K50" s="135"/>
      <c r="L50" s="135"/>
      <c r="M50" s="135"/>
      <c r="N50" s="135"/>
      <c r="O50" s="135"/>
      <c r="P50" s="164">
        <f t="shared" si="4"/>
        <v>0</v>
      </c>
    </row>
    <row r="51" spans="1:16" hidden="1" x14ac:dyDescent="0.25">
      <c r="A51" s="279"/>
      <c r="B51" s="283"/>
      <c r="C51" s="133" t="s">
        <v>132</v>
      </c>
      <c r="D51" s="132">
        <f>SUM(D46)</f>
        <v>1426.95</v>
      </c>
      <c r="E51" s="132">
        <f t="shared" ref="E51:K51" si="20">SUM(E46)</f>
        <v>1435.1</v>
      </c>
      <c r="F51" s="132">
        <f t="shared" si="20"/>
        <v>2148.4</v>
      </c>
      <c r="G51" s="132">
        <f t="shared" si="20"/>
        <v>1493.7</v>
      </c>
      <c r="H51" s="132">
        <f t="shared" si="20"/>
        <v>1590.2800000000002</v>
      </c>
      <c r="I51" s="132">
        <f t="shared" si="20"/>
        <v>2333.6999999999998</v>
      </c>
      <c r="J51" s="132">
        <f t="shared" si="20"/>
        <v>1686.81</v>
      </c>
      <c r="K51" s="132">
        <f t="shared" si="20"/>
        <v>1686.81</v>
      </c>
      <c r="L51" s="132"/>
      <c r="M51" s="132"/>
      <c r="N51" s="132"/>
      <c r="O51" s="132"/>
      <c r="P51" s="164">
        <f t="shared" si="4"/>
        <v>13801.75</v>
      </c>
    </row>
    <row r="52" spans="1:16" ht="31.5" hidden="1" x14ac:dyDescent="0.25">
      <c r="A52" s="279"/>
      <c r="B52" s="283"/>
      <c r="C52" s="133" t="s">
        <v>133</v>
      </c>
      <c r="D52" s="132"/>
      <c r="E52" s="132"/>
      <c r="F52" s="132"/>
      <c r="G52" s="132"/>
      <c r="H52" s="134"/>
      <c r="I52" s="132"/>
      <c r="J52" s="135"/>
      <c r="K52" s="135"/>
      <c r="L52" s="135"/>
      <c r="M52" s="135"/>
      <c r="N52" s="135"/>
      <c r="O52" s="135"/>
      <c r="P52" s="164">
        <f t="shared" si="4"/>
        <v>0</v>
      </c>
    </row>
    <row r="53" spans="1:16" hidden="1" x14ac:dyDescent="0.25">
      <c r="A53" s="254" t="s">
        <v>26</v>
      </c>
      <c r="B53" s="254"/>
      <c r="C53" s="133" t="s">
        <v>136</v>
      </c>
      <c r="D53" s="138">
        <f t="shared" ref="D53:K53" si="21">SUM(D58)</f>
        <v>1139.75</v>
      </c>
      <c r="E53" s="138">
        <f t="shared" si="21"/>
        <v>1139.75</v>
      </c>
      <c r="F53" s="138">
        <f t="shared" si="21"/>
        <v>1265.3</v>
      </c>
      <c r="G53" s="138">
        <f t="shared" si="21"/>
        <v>1146.5</v>
      </c>
      <c r="H53" s="139">
        <f>SUM(H58)</f>
        <v>1220.68</v>
      </c>
      <c r="I53" s="138">
        <f t="shared" si="21"/>
        <v>1792.7</v>
      </c>
      <c r="J53" s="140">
        <f t="shared" si="21"/>
        <v>1294.81</v>
      </c>
      <c r="K53" s="140">
        <f t="shared" si="21"/>
        <v>1294.81</v>
      </c>
      <c r="L53" s="140"/>
      <c r="M53" s="140"/>
      <c r="N53" s="140"/>
      <c r="O53" s="140"/>
      <c r="P53" s="164">
        <f t="shared" si="4"/>
        <v>10294.299999999999</v>
      </c>
    </row>
    <row r="54" spans="1:16" ht="31.5" hidden="1" x14ac:dyDescent="0.25">
      <c r="A54" s="255"/>
      <c r="B54" s="255"/>
      <c r="C54" s="133" t="s">
        <v>130</v>
      </c>
      <c r="D54" s="138"/>
      <c r="E54" s="138"/>
      <c r="F54" s="138"/>
      <c r="G54" s="138"/>
      <c r="H54" s="139"/>
      <c r="I54" s="138"/>
      <c r="J54" s="140"/>
      <c r="K54" s="140"/>
      <c r="L54" s="140"/>
      <c r="M54" s="140"/>
      <c r="N54" s="140"/>
      <c r="O54" s="140"/>
      <c r="P54" s="164">
        <f t="shared" si="4"/>
        <v>0</v>
      </c>
    </row>
    <row r="55" spans="1:16" ht="31.5" hidden="1" x14ac:dyDescent="0.25">
      <c r="A55" s="255"/>
      <c r="B55" s="255"/>
      <c r="C55" s="133" t="s">
        <v>131</v>
      </c>
      <c r="D55" s="138"/>
      <c r="E55" s="138"/>
      <c r="F55" s="138"/>
      <c r="G55" s="138"/>
      <c r="H55" s="139"/>
      <c r="I55" s="138"/>
      <c r="J55" s="140"/>
      <c r="K55" s="140"/>
      <c r="L55" s="140"/>
      <c r="M55" s="140"/>
      <c r="N55" s="140"/>
      <c r="O55" s="140"/>
      <c r="P55" s="164">
        <f t="shared" si="4"/>
        <v>0</v>
      </c>
    </row>
    <row r="56" spans="1:16" hidden="1" x14ac:dyDescent="0.25">
      <c r="A56" s="255"/>
      <c r="B56" s="255"/>
      <c r="C56" s="133" t="s">
        <v>132</v>
      </c>
      <c r="D56" s="132"/>
      <c r="E56" s="132"/>
      <c r="F56" s="132"/>
      <c r="G56" s="132"/>
      <c r="H56" s="134"/>
      <c r="I56" s="132"/>
      <c r="J56" s="135"/>
      <c r="K56" s="135"/>
      <c r="L56" s="135"/>
      <c r="M56" s="135"/>
      <c r="N56" s="135"/>
      <c r="O56" s="135"/>
      <c r="P56" s="164">
        <f t="shared" si="4"/>
        <v>0</v>
      </c>
    </row>
    <row r="57" spans="1:16" ht="31.5" hidden="1" x14ac:dyDescent="0.25">
      <c r="A57" s="255"/>
      <c r="B57" s="255"/>
      <c r="C57" s="133" t="s">
        <v>133</v>
      </c>
      <c r="D57" s="132"/>
      <c r="E57" s="132"/>
      <c r="F57" s="132"/>
      <c r="G57" s="132"/>
      <c r="H57" s="134"/>
      <c r="I57" s="132"/>
      <c r="J57" s="135"/>
      <c r="K57" s="135"/>
      <c r="L57" s="135"/>
      <c r="M57" s="135"/>
      <c r="N57" s="135"/>
      <c r="O57" s="135"/>
      <c r="P57" s="164">
        <f t="shared" si="4"/>
        <v>0</v>
      </c>
    </row>
    <row r="58" spans="1:16" hidden="1" x14ac:dyDescent="0.25">
      <c r="A58" s="255"/>
      <c r="B58" s="255"/>
      <c r="C58" s="133" t="s">
        <v>81</v>
      </c>
      <c r="D58" s="138">
        <v>1139.75</v>
      </c>
      <c r="E58" s="138">
        <v>1139.75</v>
      </c>
      <c r="F58" s="138">
        <v>1265.3</v>
      </c>
      <c r="G58" s="138">
        <v>1146.5</v>
      </c>
      <c r="H58" s="139">
        <v>1220.68</v>
      </c>
      <c r="I58" s="138">
        <v>1792.7</v>
      </c>
      <c r="J58" s="140">
        <v>1294.81</v>
      </c>
      <c r="K58" s="140">
        <v>1294.81</v>
      </c>
      <c r="L58" s="140"/>
      <c r="M58" s="140"/>
      <c r="N58" s="140"/>
      <c r="O58" s="140"/>
      <c r="P58" s="164">
        <f t="shared" si="4"/>
        <v>10294.299999999999</v>
      </c>
    </row>
    <row r="59" spans="1:16" ht="31.5" hidden="1" x14ac:dyDescent="0.25">
      <c r="A59" s="256"/>
      <c r="B59" s="256"/>
      <c r="C59" s="133" t="s">
        <v>82</v>
      </c>
      <c r="D59" s="132"/>
      <c r="E59" s="132"/>
      <c r="F59" s="132"/>
      <c r="G59" s="132"/>
      <c r="H59" s="134"/>
      <c r="I59" s="132"/>
      <c r="J59" s="135"/>
      <c r="K59" s="135"/>
      <c r="L59" s="135"/>
      <c r="M59" s="135"/>
      <c r="N59" s="135"/>
      <c r="O59" s="135"/>
      <c r="P59" s="164">
        <f t="shared" si="4"/>
        <v>0</v>
      </c>
    </row>
    <row r="60" spans="1:16" hidden="1" x14ac:dyDescent="0.25">
      <c r="A60" s="254" t="s">
        <v>8</v>
      </c>
      <c r="B60" s="254"/>
      <c r="C60" s="133" t="s">
        <v>136</v>
      </c>
      <c r="D60" s="138">
        <f t="shared" ref="D60:K60" si="22">SUM(D63)</f>
        <v>0</v>
      </c>
      <c r="E60" s="138">
        <f t="shared" si="22"/>
        <v>0</v>
      </c>
      <c r="F60" s="138">
        <f t="shared" si="22"/>
        <v>519.1</v>
      </c>
      <c r="G60" s="138">
        <f t="shared" si="22"/>
        <v>1</v>
      </c>
      <c r="H60" s="139">
        <f t="shared" si="22"/>
        <v>1</v>
      </c>
      <c r="I60" s="138">
        <f t="shared" si="22"/>
        <v>1</v>
      </c>
      <c r="J60" s="140">
        <f t="shared" si="22"/>
        <v>1</v>
      </c>
      <c r="K60" s="140">
        <f t="shared" si="22"/>
        <v>1</v>
      </c>
      <c r="L60" s="140"/>
      <c r="M60" s="140"/>
      <c r="N60" s="140"/>
      <c r="O60" s="140"/>
      <c r="P60" s="164">
        <f t="shared" si="4"/>
        <v>524.1</v>
      </c>
    </row>
    <row r="61" spans="1:16" ht="31.5" hidden="1" x14ac:dyDescent="0.25">
      <c r="A61" s="255"/>
      <c r="B61" s="255"/>
      <c r="C61" s="133" t="s">
        <v>130</v>
      </c>
      <c r="D61" s="132"/>
      <c r="E61" s="132"/>
      <c r="F61" s="132"/>
      <c r="G61" s="132"/>
      <c r="H61" s="134"/>
      <c r="I61" s="132"/>
      <c r="J61" s="135"/>
      <c r="K61" s="135"/>
      <c r="L61" s="135"/>
      <c r="M61" s="135"/>
      <c r="N61" s="135"/>
      <c r="O61" s="135"/>
      <c r="P61" s="164">
        <f t="shared" si="4"/>
        <v>0</v>
      </c>
    </row>
    <row r="62" spans="1:16" ht="31.5" hidden="1" x14ac:dyDescent="0.25">
      <c r="A62" s="255"/>
      <c r="B62" s="255"/>
      <c r="C62" s="133" t="s">
        <v>131</v>
      </c>
      <c r="D62" s="132"/>
      <c r="E62" s="132"/>
      <c r="F62" s="132"/>
      <c r="G62" s="132"/>
      <c r="H62" s="134"/>
      <c r="I62" s="132"/>
      <c r="J62" s="135"/>
      <c r="K62" s="135"/>
      <c r="L62" s="135"/>
      <c r="M62" s="135"/>
      <c r="N62" s="135"/>
      <c r="O62" s="135"/>
      <c r="P62" s="164">
        <f t="shared" si="4"/>
        <v>0</v>
      </c>
    </row>
    <row r="63" spans="1:16" hidden="1" x14ac:dyDescent="0.25">
      <c r="A63" s="255"/>
      <c r="B63" s="255"/>
      <c r="C63" s="133" t="s">
        <v>132</v>
      </c>
      <c r="D63" s="138">
        <v>0</v>
      </c>
      <c r="E63" s="138">
        <v>0</v>
      </c>
      <c r="F63" s="138">
        <v>519.1</v>
      </c>
      <c r="G63" s="138">
        <v>1</v>
      </c>
      <c r="H63" s="139">
        <v>1</v>
      </c>
      <c r="I63" s="138">
        <v>1</v>
      </c>
      <c r="J63" s="140">
        <v>1</v>
      </c>
      <c r="K63" s="140">
        <v>1</v>
      </c>
      <c r="L63" s="140"/>
      <c r="M63" s="140"/>
      <c r="N63" s="140"/>
      <c r="O63" s="140"/>
      <c r="P63" s="164">
        <f t="shared" si="4"/>
        <v>524.1</v>
      </c>
    </row>
    <row r="64" spans="1:16" ht="31.5" hidden="1" x14ac:dyDescent="0.25">
      <c r="A64" s="256"/>
      <c r="B64" s="256"/>
      <c r="C64" s="133" t="s">
        <v>133</v>
      </c>
      <c r="D64" s="132"/>
      <c r="E64" s="132"/>
      <c r="F64" s="132"/>
      <c r="G64" s="132"/>
      <c r="H64" s="134"/>
      <c r="I64" s="132"/>
      <c r="J64" s="135"/>
      <c r="K64" s="135"/>
      <c r="L64" s="135"/>
      <c r="M64" s="135"/>
      <c r="N64" s="135"/>
      <c r="O64" s="135"/>
      <c r="P64" s="164">
        <f t="shared" si="4"/>
        <v>0</v>
      </c>
    </row>
    <row r="65" spans="1:16" hidden="1" x14ac:dyDescent="0.25">
      <c r="A65" s="254" t="s">
        <v>28</v>
      </c>
      <c r="B65" s="254"/>
      <c r="C65" s="133" t="s">
        <v>136</v>
      </c>
      <c r="D65" s="138">
        <f t="shared" ref="D65:K65" si="23">SUM(D68)</f>
        <v>287.2</v>
      </c>
      <c r="E65" s="138">
        <f t="shared" si="23"/>
        <v>295.35000000000002</v>
      </c>
      <c r="F65" s="138">
        <f t="shared" si="23"/>
        <v>364</v>
      </c>
      <c r="G65" s="138">
        <f t="shared" si="23"/>
        <v>346.2</v>
      </c>
      <c r="H65" s="139">
        <f t="shared" si="23"/>
        <v>368.6</v>
      </c>
      <c r="I65" s="138">
        <f t="shared" si="23"/>
        <v>540</v>
      </c>
      <c r="J65" s="140">
        <f t="shared" si="23"/>
        <v>391</v>
      </c>
      <c r="K65" s="140">
        <f t="shared" si="23"/>
        <v>391</v>
      </c>
      <c r="L65" s="140"/>
      <c r="M65" s="140"/>
      <c r="N65" s="140"/>
      <c r="O65" s="140"/>
      <c r="P65" s="164">
        <f t="shared" si="4"/>
        <v>2983.35</v>
      </c>
    </row>
    <row r="66" spans="1:16" ht="31.5" hidden="1" x14ac:dyDescent="0.25">
      <c r="A66" s="255"/>
      <c r="B66" s="255"/>
      <c r="C66" s="133" t="s">
        <v>130</v>
      </c>
      <c r="D66" s="132"/>
      <c r="E66" s="132"/>
      <c r="F66" s="132"/>
      <c r="G66" s="132"/>
      <c r="H66" s="134"/>
      <c r="I66" s="132"/>
      <c r="J66" s="135"/>
      <c r="K66" s="135"/>
      <c r="L66" s="135"/>
      <c r="M66" s="135"/>
      <c r="N66" s="135"/>
      <c r="O66" s="135"/>
      <c r="P66" s="164">
        <f t="shared" si="4"/>
        <v>0</v>
      </c>
    </row>
    <row r="67" spans="1:16" ht="31.5" hidden="1" x14ac:dyDescent="0.25">
      <c r="A67" s="255"/>
      <c r="B67" s="255"/>
      <c r="C67" s="133" t="s">
        <v>131</v>
      </c>
      <c r="D67" s="132"/>
      <c r="E67" s="132"/>
      <c r="F67" s="132"/>
      <c r="G67" s="132"/>
      <c r="H67" s="134"/>
      <c r="I67" s="132"/>
      <c r="J67" s="135"/>
      <c r="K67" s="135"/>
      <c r="L67" s="135"/>
      <c r="M67" s="135"/>
      <c r="N67" s="135"/>
      <c r="O67" s="135"/>
      <c r="P67" s="164">
        <f t="shared" si="4"/>
        <v>0</v>
      </c>
    </row>
    <row r="68" spans="1:16" hidden="1" x14ac:dyDescent="0.25">
      <c r="A68" s="255"/>
      <c r="B68" s="255"/>
      <c r="C68" s="133" t="s">
        <v>132</v>
      </c>
      <c r="D68" s="138">
        <v>287.2</v>
      </c>
      <c r="E68" s="138">
        <v>295.35000000000002</v>
      </c>
      <c r="F68" s="138">
        <v>364</v>
      </c>
      <c r="G68" s="138">
        <v>346.2</v>
      </c>
      <c r="H68" s="139">
        <v>368.6</v>
      </c>
      <c r="I68" s="138">
        <v>540</v>
      </c>
      <c r="J68" s="140">
        <v>391</v>
      </c>
      <c r="K68" s="140">
        <v>391</v>
      </c>
      <c r="L68" s="140"/>
      <c r="M68" s="140"/>
      <c r="N68" s="140"/>
      <c r="O68" s="140"/>
      <c r="P68" s="164">
        <f t="shared" si="4"/>
        <v>2983.35</v>
      </c>
    </row>
    <row r="69" spans="1:16" ht="31.5" hidden="1" x14ac:dyDescent="0.25">
      <c r="A69" s="256"/>
      <c r="B69" s="256"/>
      <c r="C69" s="133" t="s">
        <v>133</v>
      </c>
      <c r="D69" s="132"/>
      <c r="E69" s="132"/>
      <c r="F69" s="132"/>
      <c r="G69" s="132"/>
      <c r="H69" s="134"/>
      <c r="I69" s="132"/>
      <c r="J69" s="135"/>
      <c r="K69" s="135"/>
      <c r="L69" s="135"/>
      <c r="M69" s="135"/>
      <c r="N69" s="135"/>
      <c r="O69" s="135"/>
      <c r="P69" s="164">
        <f t="shared" si="4"/>
        <v>0</v>
      </c>
    </row>
    <row r="70" spans="1:16" hidden="1" x14ac:dyDescent="0.25">
      <c r="A70" s="278" t="s">
        <v>95</v>
      </c>
      <c r="B70" s="282" t="s">
        <v>135</v>
      </c>
      <c r="C70" s="133" t="s">
        <v>136</v>
      </c>
      <c r="D70" s="132">
        <f t="shared" ref="D70:G70" si="24">D80+D85+D90+D95+D100+D105+D110+D115+D120+D137</f>
        <v>8716.5600000000013</v>
      </c>
      <c r="E70" s="132">
        <f t="shared" si="24"/>
        <v>9953.090000000002</v>
      </c>
      <c r="F70" s="132">
        <f t="shared" si="24"/>
        <v>10495.590000000002</v>
      </c>
      <c r="G70" s="132">
        <f t="shared" si="24"/>
        <v>12248.44</v>
      </c>
      <c r="H70" s="134">
        <f>H80+H85+H90+H95+H100+H105+H110+H115+H120+H137+H125</f>
        <v>14075.34</v>
      </c>
      <c r="I70" s="132">
        <f>I80+I85+I90+I95+I100+I105+I110+I115+I120+I137+I125</f>
        <v>12343.94</v>
      </c>
      <c r="J70" s="135">
        <f>J80+J85+J90+J95+J100+J105+J110+J115+J120+J137+J125</f>
        <v>12827.15</v>
      </c>
      <c r="K70" s="135">
        <f>K80+K85+K90+K95+K100+K105+K110+K115+K120+K137+K125</f>
        <v>13128.97</v>
      </c>
      <c r="L70" s="135"/>
      <c r="M70" s="135"/>
      <c r="N70" s="135"/>
      <c r="O70" s="135"/>
      <c r="P70" s="164">
        <f t="shared" si="4"/>
        <v>93789.08</v>
      </c>
    </row>
    <row r="71" spans="1:16" ht="31.5" hidden="1" x14ac:dyDescent="0.25">
      <c r="A71" s="279"/>
      <c r="B71" s="283"/>
      <c r="C71" s="133" t="s">
        <v>130</v>
      </c>
      <c r="D71" s="132"/>
      <c r="E71" s="132"/>
      <c r="F71" s="132"/>
      <c r="G71" s="132"/>
      <c r="H71" s="134"/>
      <c r="I71" s="132"/>
      <c r="J71" s="135"/>
      <c r="K71" s="135"/>
      <c r="L71" s="135"/>
      <c r="M71" s="135"/>
      <c r="N71" s="135"/>
      <c r="O71" s="135"/>
      <c r="P71" s="164">
        <f t="shared" si="4"/>
        <v>0</v>
      </c>
    </row>
    <row r="72" spans="1:16" ht="31.5" hidden="1" x14ac:dyDescent="0.25">
      <c r="A72" s="279"/>
      <c r="B72" s="283"/>
      <c r="C72" s="133" t="s">
        <v>131</v>
      </c>
      <c r="D72" s="132"/>
      <c r="E72" s="132"/>
      <c r="F72" s="132"/>
      <c r="G72" s="132"/>
      <c r="H72" s="134"/>
      <c r="I72" s="132"/>
      <c r="J72" s="135"/>
      <c r="K72" s="135"/>
      <c r="L72" s="135"/>
      <c r="M72" s="135"/>
      <c r="N72" s="135"/>
      <c r="O72" s="135"/>
      <c r="P72" s="164">
        <f t="shared" si="4"/>
        <v>0</v>
      </c>
    </row>
    <row r="73" spans="1:16" hidden="1" x14ac:dyDescent="0.25">
      <c r="A73" s="279"/>
      <c r="B73" s="283"/>
      <c r="C73" s="133" t="s">
        <v>132</v>
      </c>
      <c r="D73" s="132">
        <f>D80+D85+D90+D95+D100++D105+D110+D115+D120+D137</f>
        <v>8716.5600000000013</v>
      </c>
      <c r="E73" s="132">
        <f t="shared" ref="E73:G73" si="25">E80+E85+E90+E95+E100++E105+E110+E115+E120+E137</f>
        <v>9953.090000000002</v>
      </c>
      <c r="F73" s="132">
        <f t="shared" si="25"/>
        <v>10495.590000000002</v>
      </c>
      <c r="G73" s="132">
        <f t="shared" si="25"/>
        <v>12248.44</v>
      </c>
      <c r="H73" s="134">
        <f t="shared" ref="H73:I73" si="26">H80+H85+H90+H95+H100++H105+H110+H115+H120+H137+H135</f>
        <v>14075.34</v>
      </c>
      <c r="I73" s="132">
        <f t="shared" si="26"/>
        <v>12343.94</v>
      </c>
      <c r="J73" s="135">
        <f>J80+J85+J90+J95+J100++J105+J110+J115+J120+J137+J135</f>
        <v>12827.15</v>
      </c>
      <c r="K73" s="135">
        <f>K80+K85+K90+K95+K100++K105+K110+K115+K120+K137+K135</f>
        <v>13128.97</v>
      </c>
      <c r="L73" s="135"/>
      <c r="M73" s="135"/>
      <c r="N73" s="135"/>
      <c r="O73" s="135"/>
      <c r="P73" s="164">
        <f t="shared" si="4"/>
        <v>93789.08</v>
      </c>
    </row>
    <row r="74" spans="1:16" ht="31.5" hidden="1" x14ac:dyDescent="0.25">
      <c r="A74" s="279"/>
      <c r="B74" s="284"/>
      <c r="C74" s="133" t="s">
        <v>133</v>
      </c>
      <c r="D74" s="132"/>
      <c r="E74" s="132"/>
      <c r="F74" s="132"/>
      <c r="G74" s="132"/>
      <c r="H74" s="134"/>
      <c r="I74" s="132"/>
      <c r="J74" s="135"/>
      <c r="K74" s="135"/>
      <c r="L74" s="135"/>
      <c r="M74" s="135"/>
      <c r="N74" s="135"/>
      <c r="O74" s="135"/>
      <c r="P74" s="164">
        <f t="shared" si="4"/>
        <v>0</v>
      </c>
    </row>
    <row r="75" spans="1:16" hidden="1" x14ac:dyDescent="0.25">
      <c r="A75" s="279"/>
      <c r="B75" s="282" t="s">
        <v>129</v>
      </c>
      <c r="C75" s="133" t="s">
        <v>136</v>
      </c>
      <c r="D75" s="132">
        <f>SUM(D78)</f>
        <v>8716.5600000000013</v>
      </c>
      <c r="E75" s="132">
        <f t="shared" ref="E75:K75" si="27">SUM(E78)</f>
        <v>9953.090000000002</v>
      </c>
      <c r="F75" s="132">
        <f t="shared" si="27"/>
        <v>10495.590000000002</v>
      </c>
      <c r="G75" s="132">
        <f t="shared" si="27"/>
        <v>12248.44</v>
      </c>
      <c r="H75" s="132">
        <f t="shared" si="27"/>
        <v>14075.34</v>
      </c>
      <c r="I75" s="132">
        <f t="shared" si="27"/>
        <v>12343.94</v>
      </c>
      <c r="J75" s="132">
        <f t="shared" si="27"/>
        <v>12827.15</v>
      </c>
      <c r="K75" s="132">
        <f t="shared" si="27"/>
        <v>13128.97</v>
      </c>
      <c r="L75" s="132"/>
      <c r="M75" s="132"/>
      <c r="N75" s="132"/>
      <c r="O75" s="132"/>
      <c r="P75" s="164">
        <f t="shared" si="4"/>
        <v>93789.08</v>
      </c>
    </row>
    <row r="76" spans="1:16" ht="31.5" hidden="1" x14ac:dyDescent="0.25">
      <c r="A76" s="279"/>
      <c r="B76" s="283"/>
      <c r="C76" s="133" t="s">
        <v>130</v>
      </c>
      <c r="D76" s="132"/>
      <c r="E76" s="132"/>
      <c r="F76" s="132"/>
      <c r="G76" s="132"/>
      <c r="H76" s="134"/>
      <c r="I76" s="132"/>
      <c r="J76" s="135"/>
      <c r="K76" s="135"/>
      <c r="L76" s="135"/>
      <c r="M76" s="135"/>
      <c r="N76" s="135"/>
      <c r="O76" s="135"/>
      <c r="P76" s="164">
        <f t="shared" ref="P76:P139" si="28">SUM(D76:K76)</f>
        <v>0</v>
      </c>
    </row>
    <row r="77" spans="1:16" ht="31.5" hidden="1" x14ac:dyDescent="0.25">
      <c r="A77" s="279"/>
      <c r="B77" s="283"/>
      <c r="C77" s="133" t="s">
        <v>131</v>
      </c>
      <c r="D77" s="132"/>
      <c r="E77" s="132"/>
      <c r="F77" s="132"/>
      <c r="G77" s="132"/>
      <c r="H77" s="134"/>
      <c r="I77" s="132"/>
      <c r="J77" s="135"/>
      <c r="K77" s="135"/>
      <c r="L77" s="135"/>
      <c r="M77" s="135"/>
      <c r="N77" s="135"/>
      <c r="O77" s="135"/>
      <c r="P77" s="164">
        <f t="shared" si="28"/>
        <v>0</v>
      </c>
    </row>
    <row r="78" spans="1:16" hidden="1" x14ac:dyDescent="0.25">
      <c r="A78" s="279"/>
      <c r="B78" s="283"/>
      <c r="C78" s="133" t="s">
        <v>132</v>
      </c>
      <c r="D78" s="132">
        <f>SUM(D73)</f>
        <v>8716.5600000000013</v>
      </c>
      <c r="E78" s="132">
        <f t="shared" ref="E78:K78" si="29">SUM(E73)</f>
        <v>9953.090000000002</v>
      </c>
      <c r="F78" s="132">
        <f t="shared" si="29"/>
        <v>10495.590000000002</v>
      </c>
      <c r="G78" s="132">
        <f t="shared" si="29"/>
        <v>12248.44</v>
      </c>
      <c r="H78" s="132">
        <f t="shared" si="29"/>
        <v>14075.34</v>
      </c>
      <c r="I78" s="132">
        <f t="shared" si="29"/>
        <v>12343.94</v>
      </c>
      <c r="J78" s="132">
        <f t="shared" si="29"/>
        <v>12827.15</v>
      </c>
      <c r="K78" s="132">
        <f t="shared" si="29"/>
        <v>13128.97</v>
      </c>
      <c r="L78" s="132"/>
      <c r="M78" s="132"/>
      <c r="N78" s="132"/>
      <c r="O78" s="132"/>
      <c r="P78" s="164">
        <f t="shared" si="28"/>
        <v>93789.08</v>
      </c>
    </row>
    <row r="79" spans="1:16" ht="31.5" hidden="1" x14ac:dyDescent="0.25">
      <c r="A79" s="280"/>
      <c r="B79" s="283"/>
      <c r="C79" s="133" t="s">
        <v>133</v>
      </c>
      <c r="D79" s="132"/>
      <c r="E79" s="132"/>
      <c r="F79" s="132"/>
      <c r="G79" s="132"/>
      <c r="H79" s="134"/>
      <c r="I79" s="132"/>
      <c r="J79" s="135"/>
      <c r="K79" s="135"/>
      <c r="L79" s="135"/>
      <c r="M79" s="135"/>
      <c r="N79" s="135"/>
      <c r="O79" s="135"/>
      <c r="P79" s="164">
        <f t="shared" si="28"/>
        <v>0</v>
      </c>
    </row>
    <row r="80" spans="1:16" hidden="1" x14ac:dyDescent="0.25">
      <c r="A80" s="254" t="s">
        <v>26</v>
      </c>
      <c r="B80" s="254"/>
      <c r="C80" s="133" t="s">
        <v>136</v>
      </c>
      <c r="D80" s="138">
        <f t="shared" ref="D80:K80" si="30">SUM(D83)</f>
        <v>5169.07</v>
      </c>
      <c r="E80" s="138">
        <f t="shared" si="30"/>
        <v>5970.6</v>
      </c>
      <c r="F80" s="138">
        <f t="shared" si="30"/>
        <v>6238.6</v>
      </c>
      <c r="G80" s="138">
        <f t="shared" si="30"/>
        <v>6970</v>
      </c>
      <c r="H80" s="138">
        <f t="shared" si="30"/>
        <v>7782</v>
      </c>
      <c r="I80" s="138">
        <f t="shared" si="30"/>
        <v>8292</v>
      </c>
      <c r="J80" s="140">
        <f t="shared" si="30"/>
        <v>8292</v>
      </c>
      <c r="K80" s="140">
        <f t="shared" si="30"/>
        <v>8292</v>
      </c>
      <c r="L80" s="140"/>
      <c r="M80" s="140"/>
      <c r="N80" s="140"/>
      <c r="O80" s="140"/>
      <c r="P80" s="164">
        <f t="shared" si="28"/>
        <v>57006.270000000004</v>
      </c>
    </row>
    <row r="81" spans="1:16" ht="31.5" hidden="1" x14ac:dyDescent="0.25">
      <c r="A81" s="255"/>
      <c r="B81" s="255"/>
      <c r="C81" s="133" t="s">
        <v>130</v>
      </c>
      <c r="D81" s="132"/>
      <c r="E81" s="132"/>
      <c r="F81" s="132"/>
      <c r="G81" s="132"/>
      <c r="H81" s="134"/>
      <c r="I81" s="132"/>
      <c r="J81" s="135"/>
      <c r="K81" s="135"/>
      <c r="L81" s="135"/>
      <c r="M81" s="135"/>
      <c r="N81" s="135"/>
      <c r="O81" s="135"/>
      <c r="P81" s="164">
        <f t="shared" si="28"/>
        <v>0</v>
      </c>
    </row>
    <row r="82" spans="1:16" ht="31.5" hidden="1" x14ac:dyDescent="0.25">
      <c r="A82" s="255"/>
      <c r="B82" s="255"/>
      <c r="C82" s="133" t="s">
        <v>131</v>
      </c>
      <c r="D82" s="132"/>
      <c r="E82" s="132"/>
      <c r="F82" s="132"/>
      <c r="G82" s="132"/>
      <c r="H82" s="134"/>
      <c r="I82" s="132"/>
      <c r="J82" s="135"/>
      <c r="K82" s="135"/>
      <c r="L82" s="135"/>
      <c r="M82" s="135"/>
      <c r="N82" s="135"/>
      <c r="O82" s="135"/>
      <c r="P82" s="164">
        <f t="shared" si="28"/>
        <v>0</v>
      </c>
    </row>
    <row r="83" spans="1:16" hidden="1" x14ac:dyDescent="0.25">
      <c r="A83" s="255"/>
      <c r="B83" s="255"/>
      <c r="C83" s="133" t="s">
        <v>132</v>
      </c>
      <c r="D83" s="138">
        <v>5169.07</v>
      </c>
      <c r="E83" s="138">
        <v>5970.6</v>
      </c>
      <c r="F83" s="138">
        <v>6238.6</v>
      </c>
      <c r="G83" s="138">
        <v>6970</v>
      </c>
      <c r="H83" s="139">
        <v>7782</v>
      </c>
      <c r="I83" s="138">
        <v>8292</v>
      </c>
      <c r="J83" s="140">
        <v>8292</v>
      </c>
      <c r="K83" s="140">
        <v>8292</v>
      </c>
      <c r="L83" s="140"/>
      <c r="M83" s="140"/>
      <c r="N83" s="140"/>
      <c r="O83" s="140"/>
      <c r="P83" s="164">
        <f t="shared" si="28"/>
        <v>57006.270000000004</v>
      </c>
    </row>
    <row r="84" spans="1:16" ht="31.5" hidden="1" x14ac:dyDescent="0.25">
      <c r="A84" s="256"/>
      <c r="B84" s="256"/>
      <c r="C84" s="133" t="s">
        <v>133</v>
      </c>
      <c r="D84" s="132"/>
      <c r="E84" s="132"/>
      <c r="F84" s="132"/>
      <c r="G84" s="132"/>
      <c r="H84" s="134"/>
      <c r="I84" s="132"/>
      <c r="J84" s="135"/>
      <c r="K84" s="135"/>
      <c r="L84" s="135"/>
      <c r="M84" s="135"/>
      <c r="N84" s="135"/>
      <c r="O84" s="135"/>
      <c r="P84" s="164">
        <f t="shared" si="28"/>
        <v>0</v>
      </c>
    </row>
    <row r="85" spans="1:16" hidden="1" x14ac:dyDescent="0.25">
      <c r="A85" s="254" t="s">
        <v>8</v>
      </c>
      <c r="B85" s="254"/>
      <c r="C85" s="133" t="s">
        <v>136</v>
      </c>
      <c r="D85" s="138">
        <f t="shared" ref="D85:K85" si="31">SUM(D88)</f>
        <v>20.8</v>
      </c>
      <c r="E85" s="138">
        <f t="shared" si="31"/>
        <v>30</v>
      </c>
      <c r="F85" s="138">
        <f t="shared" si="31"/>
        <v>30</v>
      </c>
      <c r="G85" s="138">
        <f t="shared" si="31"/>
        <v>31</v>
      </c>
      <c r="H85" s="139">
        <f t="shared" si="31"/>
        <v>31</v>
      </c>
      <c r="I85" s="138">
        <f t="shared" si="31"/>
        <v>31</v>
      </c>
      <c r="J85" s="140">
        <f t="shared" si="31"/>
        <v>31</v>
      </c>
      <c r="K85" s="140">
        <f t="shared" si="31"/>
        <v>31</v>
      </c>
      <c r="L85" s="140"/>
      <c r="M85" s="140"/>
      <c r="N85" s="140"/>
      <c r="O85" s="140"/>
      <c r="P85" s="164">
        <f t="shared" si="28"/>
        <v>235.8</v>
      </c>
    </row>
    <row r="86" spans="1:16" ht="31.5" hidden="1" x14ac:dyDescent="0.25">
      <c r="A86" s="255"/>
      <c r="B86" s="255"/>
      <c r="C86" s="133" t="s">
        <v>130</v>
      </c>
      <c r="D86" s="132"/>
      <c r="E86" s="132"/>
      <c r="F86" s="132"/>
      <c r="G86" s="132"/>
      <c r="H86" s="134"/>
      <c r="I86" s="132"/>
      <c r="J86" s="135"/>
      <c r="K86" s="135"/>
      <c r="L86" s="135"/>
      <c r="M86" s="135"/>
      <c r="N86" s="135"/>
      <c r="O86" s="135"/>
      <c r="P86" s="164">
        <f t="shared" si="28"/>
        <v>0</v>
      </c>
    </row>
    <row r="87" spans="1:16" ht="31.5" hidden="1" x14ac:dyDescent="0.25">
      <c r="A87" s="255"/>
      <c r="B87" s="255"/>
      <c r="C87" s="133" t="s">
        <v>131</v>
      </c>
      <c r="D87" s="132"/>
      <c r="E87" s="132"/>
      <c r="F87" s="132"/>
      <c r="G87" s="132"/>
      <c r="H87" s="134"/>
      <c r="I87" s="132"/>
      <c r="J87" s="135"/>
      <c r="K87" s="135"/>
      <c r="L87" s="135"/>
      <c r="M87" s="135"/>
      <c r="N87" s="135"/>
      <c r="O87" s="135"/>
      <c r="P87" s="164">
        <f t="shared" si="28"/>
        <v>0</v>
      </c>
    </row>
    <row r="88" spans="1:16" hidden="1" x14ac:dyDescent="0.25">
      <c r="A88" s="255"/>
      <c r="B88" s="255"/>
      <c r="C88" s="133" t="s">
        <v>132</v>
      </c>
      <c r="D88" s="138">
        <v>20.8</v>
      </c>
      <c r="E88" s="138">
        <v>30</v>
      </c>
      <c r="F88" s="138">
        <v>30</v>
      </c>
      <c r="G88" s="138">
        <v>31</v>
      </c>
      <c r="H88" s="139">
        <v>31</v>
      </c>
      <c r="I88" s="138">
        <v>31</v>
      </c>
      <c r="J88" s="140">
        <v>31</v>
      </c>
      <c r="K88" s="140">
        <v>31</v>
      </c>
      <c r="L88" s="140"/>
      <c r="M88" s="140"/>
      <c r="N88" s="140"/>
      <c r="O88" s="140"/>
      <c r="P88" s="164">
        <f t="shared" si="28"/>
        <v>235.8</v>
      </c>
    </row>
    <row r="89" spans="1:16" ht="31.5" hidden="1" x14ac:dyDescent="0.25">
      <c r="A89" s="256"/>
      <c r="B89" s="256"/>
      <c r="C89" s="133" t="s">
        <v>133</v>
      </c>
      <c r="D89" s="132"/>
      <c r="E89" s="132"/>
      <c r="F89" s="132"/>
      <c r="G89" s="132"/>
      <c r="H89" s="134"/>
      <c r="I89" s="132"/>
      <c r="J89" s="135"/>
      <c r="K89" s="135"/>
      <c r="L89" s="135"/>
      <c r="M89" s="135"/>
      <c r="N89" s="135"/>
      <c r="O89" s="135"/>
      <c r="P89" s="164">
        <f t="shared" si="28"/>
        <v>0</v>
      </c>
    </row>
    <row r="90" spans="1:16" hidden="1" x14ac:dyDescent="0.25">
      <c r="A90" s="254" t="s">
        <v>28</v>
      </c>
      <c r="B90" s="254"/>
      <c r="C90" s="133" t="s">
        <v>136</v>
      </c>
      <c r="D90" s="138">
        <f t="shared" ref="D90:K90" si="32">SUM(D93)</f>
        <v>1539</v>
      </c>
      <c r="E90" s="138">
        <f t="shared" si="32"/>
        <v>1798.5</v>
      </c>
      <c r="F90" s="138">
        <f t="shared" si="32"/>
        <v>1898</v>
      </c>
      <c r="G90" s="138">
        <f t="shared" si="32"/>
        <v>2287</v>
      </c>
      <c r="H90" s="139">
        <f t="shared" si="32"/>
        <v>2273</v>
      </c>
      <c r="I90" s="138">
        <f t="shared" si="32"/>
        <v>2107</v>
      </c>
      <c r="J90" s="140">
        <f t="shared" si="32"/>
        <v>2107</v>
      </c>
      <c r="K90" s="140">
        <f t="shared" si="32"/>
        <v>2107</v>
      </c>
      <c r="L90" s="140"/>
      <c r="M90" s="140"/>
      <c r="N90" s="140"/>
      <c r="O90" s="140"/>
      <c r="P90" s="164">
        <f t="shared" si="28"/>
        <v>16116.5</v>
      </c>
    </row>
    <row r="91" spans="1:16" ht="31.5" hidden="1" x14ac:dyDescent="0.25">
      <c r="A91" s="255"/>
      <c r="B91" s="255"/>
      <c r="C91" s="133" t="s">
        <v>130</v>
      </c>
      <c r="D91" s="132"/>
      <c r="E91" s="132"/>
      <c r="F91" s="132"/>
      <c r="G91" s="132"/>
      <c r="H91" s="134"/>
      <c r="I91" s="132"/>
      <c r="J91" s="135"/>
      <c r="K91" s="135"/>
      <c r="L91" s="135"/>
      <c r="M91" s="135"/>
      <c r="N91" s="135"/>
      <c r="O91" s="135"/>
      <c r="P91" s="164">
        <f t="shared" si="28"/>
        <v>0</v>
      </c>
    </row>
    <row r="92" spans="1:16" ht="31.5" hidden="1" x14ac:dyDescent="0.25">
      <c r="A92" s="255"/>
      <c r="B92" s="255"/>
      <c r="C92" s="133" t="s">
        <v>131</v>
      </c>
      <c r="D92" s="132"/>
      <c r="E92" s="132"/>
      <c r="F92" s="132"/>
      <c r="G92" s="132"/>
      <c r="H92" s="134"/>
      <c r="I92" s="132"/>
      <c r="J92" s="135"/>
      <c r="K92" s="135"/>
      <c r="L92" s="135"/>
      <c r="M92" s="135"/>
      <c r="N92" s="135"/>
      <c r="O92" s="135"/>
      <c r="P92" s="164">
        <f t="shared" si="28"/>
        <v>0</v>
      </c>
    </row>
    <row r="93" spans="1:16" hidden="1" x14ac:dyDescent="0.25">
      <c r="A93" s="255"/>
      <c r="B93" s="255"/>
      <c r="C93" s="133" t="s">
        <v>132</v>
      </c>
      <c r="D93" s="138">
        <v>1539</v>
      </c>
      <c r="E93" s="138">
        <v>1798.5</v>
      </c>
      <c r="F93" s="138">
        <v>1898</v>
      </c>
      <c r="G93" s="138">
        <v>2287</v>
      </c>
      <c r="H93" s="139">
        <v>2273</v>
      </c>
      <c r="I93" s="138">
        <v>2107</v>
      </c>
      <c r="J93" s="140">
        <v>2107</v>
      </c>
      <c r="K93" s="140">
        <v>2107</v>
      </c>
      <c r="L93" s="140"/>
      <c r="M93" s="140"/>
      <c r="N93" s="140"/>
      <c r="O93" s="140"/>
      <c r="P93" s="164">
        <f t="shared" si="28"/>
        <v>16116.5</v>
      </c>
    </row>
    <row r="94" spans="1:16" ht="31.5" hidden="1" x14ac:dyDescent="0.25">
      <c r="A94" s="256"/>
      <c r="B94" s="256"/>
      <c r="C94" s="133" t="s">
        <v>133</v>
      </c>
      <c r="D94" s="132"/>
      <c r="E94" s="132"/>
      <c r="F94" s="132"/>
      <c r="G94" s="132"/>
      <c r="H94" s="134"/>
      <c r="I94" s="132"/>
      <c r="J94" s="135"/>
      <c r="K94" s="135"/>
      <c r="L94" s="135"/>
      <c r="M94" s="135"/>
      <c r="N94" s="135"/>
      <c r="O94" s="135"/>
      <c r="P94" s="164">
        <f t="shared" si="28"/>
        <v>0</v>
      </c>
    </row>
    <row r="95" spans="1:16" hidden="1" x14ac:dyDescent="0.25">
      <c r="A95" s="254" t="s">
        <v>13</v>
      </c>
      <c r="B95" s="254"/>
      <c r="C95" s="133" t="s">
        <v>136</v>
      </c>
      <c r="D95" s="138">
        <f t="shared" ref="D95:K95" si="33">SUM(D98)</f>
        <v>171.1</v>
      </c>
      <c r="E95" s="138">
        <f t="shared" si="33"/>
        <v>205</v>
      </c>
      <c r="F95" s="138">
        <f t="shared" si="33"/>
        <v>215.1</v>
      </c>
      <c r="G95" s="138">
        <f t="shared" si="33"/>
        <v>0</v>
      </c>
      <c r="H95" s="139">
        <f t="shared" si="33"/>
        <v>125</v>
      </c>
      <c r="I95" s="138">
        <f t="shared" si="33"/>
        <v>0</v>
      </c>
      <c r="J95" s="140">
        <f t="shared" si="33"/>
        <v>0</v>
      </c>
      <c r="K95" s="140">
        <f t="shared" si="33"/>
        <v>0</v>
      </c>
      <c r="L95" s="140"/>
      <c r="M95" s="140"/>
      <c r="N95" s="140"/>
      <c r="O95" s="140"/>
      <c r="P95" s="164">
        <f t="shared" si="28"/>
        <v>716.2</v>
      </c>
    </row>
    <row r="96" spans="1:16" ht="31.5" hidden="1" x14ac:dyDescent="0.25">
      <c r="A96" s="255"/>
      <c r="B96" s="255"/>
      <c r="C96" s="133" t="s">
        <v>130</v>
      </c>
      <c r="D96" s="132"/>
      <c r="E96" s="132"/>
      <c r="F96" s="132"/>
      <c r="G96" s="132"/>
      <c r="H96" s="134"/>
      <c r="I96" s="132"/>
      <c r="J96" s="135"/>
      <c r="K96" s="135"/>
      <c r="L96" s="135"/>
      <c r="M96" s="135"/>
      <c r="N96" s="135"/>
      <c r="O96" s="135"/>
      <c r="P96" s="164">
        <f t="shared" si="28"/>
        <v>0</v>
      </c>
    </row>
    <row r="97" spans="1:16" ht="31.5" hidden="1" x14ac:dyDescent="0.25">
      <c r="A97" s="255"/>
      <c r="B97" s="255"/>
      <c r="C97" s="133" t="s">
        <v>131</v>
      </c>
      <c r="D97" s="132"/>
      <c r="E97" s="132"/>
      <c r="F97" s="132"/>
      <c r="G97" s="132"/>
      <c r="H97" s="134"/>
      <c r="I97" s="132"/>
      <c r="J97" s="135"/>
      <c r="K97" s="135"/>
      <c r="L97" s="135"/>
      <c r="M97" s="135"/>
      <c r="N97" s="135"/>
      <c r="O97" s="135"/>
      <c r="P97" s="164">
        <f t="shared" si="28"/>
        <v>0</v>
      </c>
    </row>
    <row r="98" spans="1:16" hidden="1" x14ac:dyDescent="0.25">
      <c r="A98" s="255"/>
      <c r="B98" s="255"/>
      <c r="C98" s="133" t="s">
        <v>132</v>
      </c>
      <c r="D98" s="138">
        <v>171.1</v>
      </c>
      <c r="E98" s="138">
        <v>205</v>
      </c>
      <c r="F98" s="138">
        <v>215.1</v>
      </c>
      <c r="G98" s="138">
        <v>0</v>
      </c>
      <c r="H98" s="139">
        <v>125</v>
      </c>
      <c r="I98" s="138">
        <v>0</v>
      </c>
      <c r="J98" s="140">
        <v>0</v>
      </c>
      <c r="K98" s="140">
        <v>0</v>
      </c>
      <c r="L98" s="140"/>
      <c r="M98" s="140"/>
      <c r="N98" s="140"/>
      <c r="O98" s="140"/>
      <c r="P98" s="164">
        <f t="shared" si="28"/>
        <v>716.2</v>
      </c>
    </row>
    <row r="99" spans="1:16" ht="31.5" hidden="1" x14ac:dyDescent="0.25">
      <c r="A99" s="256"/>
      <c r="B99" s="256"/>
      <c r="C99" s="133" t="s">
        <v>133</v>
      </c>
      <c r="D99" s="132"/>
      <c r="E99" s="132"/>
      <c r="F99" s="132"/>
      <c r="G99" s="132"/>
      <c r="H99" s="134"/>
      <c r="I99" s="132"/>
      <c r="J99" s="135"/>
      <c r="K99" s="135"/>
      <c r="L99" s="135"/>
      <c r="M99" s="135"/>
      <c r="N99" s="135"/>
      <c r="O99" s="135"/>
      <c r="P99" s="164">
        <f t="shared" si="28"/>
        <v>0</v>
      </c>
    </row>
    <row r="100" spans="1:16" hidden="1" x14ac:dyDescent="0.25">
      <c r="A100" s="254" t="s">
        <v>15</v>
      </c>
      <c r="B100" s="254"/>
      <c r="C100" s="133" t="s">
        <v>136</v>
      </c>
      <c r="D100" s="138">
        <f t="shared" ref="D100:K100" si="34">SUM(D103)</f>
        <v>1184.3</v>
      </c>
      <c r="E100" s="138">
        <f t="shared" si="34"/>
        <v>1420.7</v>
      </c>
      <c r="F100" s="138">
        <f t="shared" si="34"/>
        <v>1708.7</v>
      </c>
      <c r="G100" s="138">
        <f t="shared" si="34"/>
        <v>2359.6999999999998</v>
      </c>
      <c r="H100" s="139">
        <f t="shared" si="34"/>
        <v>3189.47</v>
      </c>
      <c r="I100" s="138">
        <f t="shared" si="34"/>
        <v>1488.36</v>
      </c>
      <c r="J100" s="139">
        <f t="shared" si="34"/>
        <v>1324.57</v>
      </c>
      <c r="K100" s="139">
        <f t="shared" si="34"/>
        <v>1626.39</v>
      </c>
      <c r="L100" s="139"/>
      <c r="M100" s="139"/>
      <c r="N100" s="139"/>
      <c r="O100" s="139"/>
      <c r="P100" s="164">
        <f t="shared" si="28"/>
        <v>14302.189999999999</v>
      </c>
    </row>
    <row r="101" spans="1:16" ht="31.5" hidden="1" x14ac:dyDescent="0.25">
      <c r="A101" s="255"/>
      <c r="B101" s="255"/>
      <c r="C101" s="133" t="s">
        <v>130</v>
      </c>
      <c r="D101" s="132"/>
      <c r="E101" s="132"/>
      <c r="F101" s="132"/>
      <c r="G101" s="132"/>
      <c r="H101" s="134"/>
      <c r="I101" s="132"/>
      <c r="J101" s="135"/>
      <c r="K101" s="135"/>
      <c r="L101" s="135"/>
      <c r="M101" s="135"/>
      <c r="N101" s="135"/>
      <c r="O101" s="135"/>
      <c r="P101" s="164">
        <f t="shared" si="28"/>
        <v>0</v>
      </c>
    </row>
    <row r="102" spans="1:16" ht="31.5" hidden="1" x14ac:dyDescent="0.25">
      <c r="A102" s="255"/>
      <c r="B102" s="255"/>
      <c r="C102" s="133" t="s">
        <v>131</v>
      </c>
      <c r="D102" s="132"/>
      <c r="E102" s="132"/>
      <c r="F102" s="132"/>
      <c r="G102" s="132"/>
      <c r="H102" s="134"/>
      <c r="I102" s="132"/>
      <c r="J102" s="135"/>
      <c r="K102" s="135"/>
      <c r="L102" s="135"/>
      <c r="M102" s="135"/>
      <c r="N102" s="135"/>
      <c r="O102" s="135"/>
      <c r="P102" s="164">
        <f t="shared" si="28"/>
        <v>0</v>
      </c>
    </row>
    <row r="103" spans="1:16" hidden="1" x14ac:dyDescent="0.25">
      <c r="A103" s="255"/>
      <c r="B103" s="255"/>
      <c r="C103" s="133" t="s">
        <v>132</v>
      </c>
      <c r="D103" s="138">
        <v>1184.3</v>
      </c>
      <c r="E103" s="138">
        <v>1420.7</v>
      </c>
      <c r="F103" s="138">
        <v>1708.7</v>
      </c>
      <c r="G103" s="138">
        <v>2359.6999999999998</v>
      </c>
      <c r="H103" s="139">
        <v>3189.47</v>
      </c>
      <c r="I103" s="138">
        <v>1488.36</v>
      </c>
      <c r="J103" s="140">
        <v>1324.57</v>
      </c>
      <c r="K103" s="140">
        <v>1626.39</v>
      </c>
      <c r="L103" s="140"/>
      <c r="M103" s="140"/>
      <c r="N103" s="140"/>
      <c r="O103" s="140"/>
      <c r="P103" s="164">
        <f t="shared" si="28"/>
        <v>14302.189999999999</v>
      </c>
    </row>
    <row r="104" spans="1:16" ht="31.5" hidden="1" x14ac:dyDescent="0.25">
      <c r="A104" s="256"/>
      <c r="B104" s="256"/>
      <c r="C104" s="133" t="s">
        <v>133</v>
      </c>
      <c r="D104" s="132"/>
      <c r="E104" s="132"/>
      <c r="F104" s="132"/>
      <c r="G104" s="132"/>
      <c r="H104" s="134"/>
      <c r="I104" s="132"/>
      <c r="J104" s="135"/>
      <c r="K104" s="135"/>
      <c r="L104" s="135"/>
      <c r="M104" s="135"/>
      <c r="N104" s="135"/>
      <c r="O104" s="135"/>
      <c r="P104" s="164">
        <f t="shared" si="28"/>
        <v>0</v>
      </c>
    </row>
    <row r="105" spans="1:16" hidden="1" x14ac:dyDescent="0.25">
      <c r="A105" s="254" t="s">
        <v>29</v>
      </c>
      <c r="B105" s="254"/>
      <c r="C105" s="133" t="s">
        <v>136</v>
      </c>
      <c r="D105" s="138">
        <f t="shared" ref="D105:K105" si="35">SUM(D108)</f>
        <v>0</v>
      </c>
      <c r="E105" s="138">
        <f t="shared" si="35"/>
        <v>63.2</v>
      </c>
      <c r="F105" s="138">
        <f t="shared" si="35"/>
        <v>0</v>
      </c>
      <c r="G105" s="138">
        <f t="shared" si="35"/>
        <v>21.86</v>
      </c>
      <c r="H105" s="139">
        <f t="shared" si="35"/>
        <v>17.5</v>
      </c>
      <c r="I105" s="138">
        <f t="shared" si="35"/>
        <v>0</v>
      </c>
      <c r="J105" s="140">
        <f t="shared" si="35"/>
        <v>0</v>
      </c>
      <c r="K105" s="140">
        <f t="shared" si="35"/>
        <v>0</v>
      </c>
      <c r="L105" s="140"/>
      <c r="M105" s="140"/>
      <c r="N105" s="140"/>
      <c r="O105" s="140"/>
      <c r="P105" s="164">
        <f t="shared" si="28"/>
        <v>102.56</v>
      </c>
    </row>
    <row r="106" spans="1:16" ht="31.5" hidden="1" x14ac:dyDescent="0.25">
      <c r="A106" s="255"/>
      <c r="B106" s="255"/>
      <c r="C106" s="133" t="s">
        <v>130</v>
      </c>
      <c r="D106" s="132"/>
      <c r="E106" s="132"/>
      <c r="F106" s="132"/>
      <c r="G106" s="132"/>
      <c r="H106" s="134"/>
      <c r="I106" s="132"/>
      <c r="J106" s="135"/>
      <c r="K106" s="135"/>
      <c r="L106" s="135"/>
      <c r="M106" s="135"/>
      <c r="N106" s="135"/>
      <c r="O106" s="135"/>
      <c r="P106" s="164">
        <f t="shared" si="28"/>
        <v>0</v>
      </c>
    </row>
    <row r="107" spans="1:16" ht="31.5" hidden="1" x14ac:dyDescent="0.25">
      <c r="A107" s="255"/>
      <c r="B107" s="255"/>
      <c r="C107" s="133" t="s">
        <v>131</v>
      </c>
      <c r="D107" s="132"/>
      <c r="E107" s="132"/>
      <c r="F107" s="132"/>
      <c r="G107" s="132"/>
      <c r="H107" s="134"/>
      <c r="I107" s="132"/>
      <c r="J107" s="135"/>
      <c r="K107" s="135"/>
      <c r="L107" s="135"/>
      <c r="M107" s="135"/>
      <c r="N107" s="135"/>
      <c r="O107" s="135"/>
      <c r="P107" s="164">
        <f t="shared" si="28"/>
        <v>0</v>
      </c>
    </row>
    <row r="108" spans="1:16" hidden="1" x14ac:dyDescent="0.25">
      <c r="A108" s="255"/>
      <c r="B108" s="255"/>
      <c r="C108" s="133" t="s">
        <v>132</v>
      </c>
      <c r="D108" s="138">
        <v>0</v>
      </c>
      <c r="E108" s="138">
        <v>63.2</v>
      </c>
      <c r="F108" s="138">
        <v>0</v>
      </c>
      <c r="G108" s="138">
        <v>21.86</v>
      </c>
      <c r="H108" s="139">
        <v>17.5</v>
      </c>
      <c r="I108" s="138">
        <v>0</v>
      </c>
      <c r="J108" s="140">
        <v>0</v>
      </c>
      <c r="K108" s="140">
        <v>0</v>
      </c>
      <c r="L108" s="140"/>
      <c r="M108" s="140"/>
      <c r="N108" s="140"/>
      <c r="O108" s="140"/>
      <c r="P108" s="164">
        <f t="shared" si="28"/>
        <v>102.56</v>
      </c>
    </row>
    <row r="109" spans="1:16" ht="31.5" hidden="1" x14ac:dyDescent="0.25">
      <c r="A109" s="256"/>
      <c r="B109" s="256"/>
      <c r="C109" s="133" t="s">
        <v>133</v>
      </c>
      <c r="D109" s="132"/>
      <c r="E109" s="132"/>
      <c r="F109" s="132"/>
      <c r="G109" s="132"/>
      <c r="H109" s="134"/>
      <c r="I109" s="132"/>
      <c r="J109" s="135"/>
      <c r="K109" s="135"/>
      <c r="L109" s="135"/>
      <c r="M109" s="135"/>
      <c r="N109" s="135"/>
      <c r="O109" s="135"/>
      <c r="P109" s="164">
        <f t="shared" si="28"/>
        <v>0</v>
      </c>
    </row>
    <row r="110" spans="1:16" hidden="1" x14ac:dyDescent="0.25">
      <c r="A110" s="254" t="s">
        <v>19</v>
      </c>
      <c r="B110" s="254"/>
      <c r="C110" s="133" t="s">
        <v>136</v>
      </c>
      <c r="D110" s="138">
        <f t="shared" ref="D110:K110" si="36">SUM(D113)</f>
        <v>84</v>
      </c>
      <c r="E110" s="138">
        <f t="shared" si="36"/>
        <v>89.6</v>
      </c>
      <c r="F110" s="138">
        <f t="shared" si="36"/>
        <v>49.7</v>
      </c>
      <c r="G110" s="138">
        <f t="shared" si="36"/>
        <v>246.14</v>
      </c>
      <c r="H110" s="139">
        <f t="shared" si="36"/>
        <v>210.2</v>
      </c>
      <c r="I110" s="138">
        <f t="shared" si="36"/>
        <v>77</v>
      </c>
      <c r="J110" s="140">
        <f t="shared" si="36"/>
        <v>634</v>
      </c>
      <c r="K110" s="140">
        <f t="shared" si="36"/>
        <v>634</v>
      </c>
      <c r="L110" s="140"/>
      <c r="M110" s="140"/>
      <c r="N110" s="140"/>
      <c r="O110" s="140"/>
      <c r="P110" s="164">
        <f t="shared" si="28"/>
        <v>2024.6399999999999</v>
      </c>
    </row>
    <row r="111" spans="1:16" ht="31.5" hidden="1" x14ac:dyDescent="0.25">
      <c r="A111" s="255"/>
      <c r="B111" s="255"/>
      <c r="C111" s="133" t="s">
        <v>130</v>
      </c>
      <c r="D111" s="132"/>
      <c r="E111" s="132"/>
      <c r="F111" s="132"/>
      <c r="G111" s="132"/>
      <c r="H111" s="134"/>
      <c r="I111" s="132"/>
      <c r="J111" s="135"/>
      <c r="K111" s="135"/>
      <c r="L111" s="135"/>
      <c r="M111" s="135"/>
      <c r="N111" s="135"/>
      <c r="O111" s="135"/>
      <c r="P111" s="164">
        <f t="shared" si="28"/>
        <v>0</v>
      </c>
    </row>
    <row r="112" spans="1:16" ht="31.5" hidden="1" x14ac:dyDescent="0.25">
      <c r="A112" s="255"/>
      <c r="B112" s="255"/>
      <c r="C112" s="133" t="s">
        <v>131</v>
      </c>
      <c r="D112" s="132"/>
      <c r="E112" s="132"/>
      <c r="F112" s="132"/>
      <c r="G112" s="132"/>
      <c r="H112" s="134"/>
      <c r="I112" s="132"/>
      <c r="J112" s="135"/>
      <c r="K112" s="135"/>
      <c r="L112" s="135"/>
      <c r="M112" s="135"/>
      <c r="N112" s="135"/>
      <c r="O112" s="135"/>
      <c r="P112" s="164">
        <f t="shared" si="28"/>
        <v>0</v>
      </c>
    </row>
    <row r="113" spans="1:16" hidden="1" x14ac:dyDescent="0.25">
      <c r="A113" s="255"/>
      <c r="B113" s="255"/>
      <c r="C113" s="133" t="s">
        <v>132</v>
      </c>
      <c r="D113" s="138">
        <v>84</v>
      </c>
      <c r="E113" s="138">
        <v>89.6</v>
      </c>
      <c r="F113" s="138">
        <v>49.7</v>
      </c>
      <c r="G113" s="138">
        <v>246.14</v>
      </c>
      <c r="H113" s="139">
        <v>210.2</v>
      </c>
      <c r="I113" s="138">
        <v>77</v>
      </c>
      <c r="J113" s="140">
        <v>634</v>
      </c>
      <c r="K113" s="140">
        <v>634</v>
      </c>
      <c r="L113" s="140"/>
      <c r="M113" s="140"/>
      <c r="N113" s="140"/>
      <c r="O113" s="140"/>
      <c r="P113" s="164">
        <f t="shared" si="28"/>
        <v>2024.6399999999999</v>
      </c>
    </row>
    <row r="114" spans="1:16" ht="31.5" hidden="1" x14ac:dyDescent="0.25">
      <c r="A114" s="256"/>
      <c r="B114" s="256"/>
      <c r="C114" s="133" t="s">
        <v>133</v>
      </c>
      <c r="D114" s="138"/>
      <c r="E114" s="138"/>
      <c r="F114" s="138"/>
      <c r="G114" s="138"/>
      <c r="H114" s="139"/>
      <c r="I114" s="138"/>
      <c r="J114" s="140"/>
      <c r="K114" s="140"/>
      <c r="L114" s="140"/>
      <c r="M114" s="140"/>
      <c r="N114" s="140"/>
      <c r="O114" s="140"/>
      <c r="P114" s="164">
        <f t="shared" si="28"/>
        <v>0</v>
      </c>
    </row>
    <row r="115" spans="1:16" hidden="1" x14ac:dyDescent="0.25">
      <c r="A115" s="254" t="s">
        <v>18</v>
      </c>
      <c r="B115" s="254"/>
      <c r="C115" s="133" t="s">
        <v>136</v>
      </c>
      <c r="D115" s="138">
        <f t="shared" ref="D115:K115" si="37">SUM(D118)</f>
        <v>100</v>
      </c>
      <c r="E115" s="138">
        <f t="shared" si="37"/>
        <v>100</v>
      </c>
      <c r="F115" s="138">
        <f t="shared" si="37"/>
        <v>100</v>
      </c>
      <c r="G115" s="138">
        <f t="shared" si="37"/>
        <v>100</v>
      </c>
      <c r="H115" s="139">
        <f t="shared" si="37"/>
        <v>100</v>
      </c>
      <c r="I115" s="138">
        <f t="shared" si="37"/>
        <v>10</v>
      </c>
      <c r="J115" s="140">
        <f t="shared" si="37"/>
        <v>100</v>
      </c>
      <c r="K115" s="140">
        <f t="shared" si="37"/>
        <v>100</v>
      </c>
      <c r="L115" s="140"/>
      <c r="M115" s="140"/>
      <c r="N115" s="140"/>
      <c r="O115" s="140"/>
      <c r="P115" s="164">
        <f t="shared" si="28"/>
        <v>710</v>
      </c>
    </row>
    <row r="116" spans="1:16" ht="31.5" hidden="1" x14ac:dyDescent="0.25">
      <c r="A116" s="255"/>
      <c r="B116" s="255"/>
      <c r="C116" s="133" t="s">
        <v>130</v>
      </c>
      <c r="D116" s="132"/>
      <c r="E116" s="132"/>
      <c r="F116" s="132"/>
      <c r="G116" s="132"/>
      <c r="H116" s="134"/>
      <c r="I116" s="132"/>
      <c r="J116" s="135"/>
      <c r="K116" s="135"/>
      <c r="L116" s="135"/>
      <c r="M116" s="135"/>
      <c r="N116" s="135"/>
      <c r="O116" s="135"/>
      <c r="P116" s="164">
        <f t="shared" si="28"/>
        <v>0</v>
      </c>
    </row>
    <row r="117" spans="1:16" ht="31.5" hidden="1" x14ac:dyDescent="0.25">
      <c r="A117" s="255"/>
      <c r="B117" s="255"/>
      <c r="C117" s="133" t="s">
        <v>131</v>
      </c>
      <c r="D117" s="132"/>
      <c r="E117" s="132"/>
      <c r="F117" s="132"/>
      <c r="G117" s="132"/>
      <c r="H117" s="134"/>
      <c r="I117" s="132"/>
      <c r="J117" s="135"/>
      <c r="K117" s="135"/>
      <c r="L117" s="135"/>
      <c r="M117" s="135"/>
      <c r="N117" s="135"/>
      <c r="O117" s="135"/>
      <c r="P117" s="164">
        <f t="shared" si="28"/>
        <v>0</v>
      </c>
    </row>
    <row r="118" spans="1:16" hidden="1" x14ac:dyDescent="0.25">
      <c r="A118" s="255"/>
      <c r="B118" s="255"/>
      <c r="C118" s="133" t="s">
        <v>132</v>
      </c>
      <c r="D118" s="138">
        <v>100</v>
      </c>
      <c r="E118" s="138">
        <v>100</v>
      </c>
      <c r="F118" s="138">
        <v>100</v>
      </c>
      <c r="G118" s="138">
        <v>100</v>
      </c>
      <c r="H118" s="139">
        <v>100</v>
      </c>
      <c r="I118" s="138">
        <v>10</v>
      </c>
      <c r="J118" s="140">
        <v>100</v>
      </c>
      <c r="K118" s="140">
        <v>100</v>
      </c>
      <c r="L118" s="140"/>
      <c r="M118" s="140"/>
      <c r="N118" s="140"/>
      <c r="O118" s="140"/>
      <c r="P118" s="164">
        <f t="shared" si="28"/>
        <v>710</v>
      </c>
    </row>
    <row r="119" spans="1:16" ht="31.5" hidden="1" x14ac:dyDescent="0.25">
      <c r="A119" s="256"/>
      <c r="B119" s="256"/>
      <c r="C119" s="133" t="s">
        <v>133</v>
      </c>
      <c r="D119" s="138"/>
      <c r="E119" s="138"/>
      <c r="F119" s="138"/>
      <c r="G119" s="138"/>
      <c r="H119" s="139"/>
      <c r="I119" s="138"/>
      <c r="J119" s="140"/>
      <c r="K119" s="140"/>
      <c r="L119" s="140"/>
      <c r="M119" s="140"/>
      <c r="N119" s="140"/>
      <c r="O119" s="140"/>
      <c r="P119" s="164">
        <f t="shared" si="28"/>
        <v>0</v>
      </c>
    </row>
    <row r="120" spans="1:16" hidden="1" x14ac:dyDescent="0.25">
      <c r="A120" s="254" t="s">
        <v>20</v>
      </c>
      <c r="B120" s="254"/>
      <c r="C120" s="133" t="s">
        <v>136</v>
      </c>
      <c r="D120" s="138">
        <f t="shared" ref="D120:K120" si="38">SUM(D123)</f>
        <v>104</v>
      </c>
      <c r="E120" s="138">
        <f t="shared" si="38"/>
        <v>140</v>
      </c>
      <c r="F120" s="138">
        <f t="shared" si="38"/>
        <v>120</v>
      </c>
      <c r="G120" s="138">
        <f t="shared" si="38"/>
        <v>120</v>
      </c>
      <c r="H120" s="139">
        <f t="shared" si="38"/>
        <v>202</v>
      </c>
      <c r="I120" s="138">
        <f t="shared" si="38"/>
        <v>150</v>
      </c>
      <c r="J120" s="140">
        <f t="shared" si="38"/>
        <v>150</v>
      </c>
      <c r="K120" s="140">
        <f t="shared" si="38"/>
        <v>150</v>
      </c>
      <c r="L120" s="140"/>
      <c r="M120" s="140"/>
      <c r="N120" s="140"/>
      <c r="O120" s="140"/>
      <c r="P120" s="164">
        <f t="shared" si="28"/>
        <v>1136</v>
      </c>
    </row>
    <row r="121" spans="1:16" ht="31.5" hidden="1" x14ac:dyDescent="0.25">
      <c r="A121" s="255"/>
      <c r="B121" s="255"/>
      <c r="C121" s="133" t="s">
        <v>130</v>
      </c>
      <c r="D121" s="132"/>
      <c r="E121" s="132"/>
      <c r="F121" s="132"/>
      <c r="G121" s="132"/>
      <c r="H121" s="134"/>
      <c r="I121" s="132"/>
      <c r="J121" s="135"/>
      <c r="K121" s="135"/>
      <c r="L121" s="135"/>
      <c r="M121" s="135"/>
      <c r="N121" s="135"/>
      <c r="O121" s="135"/>
      <c r="P121" s="164">
        <f t="shared" si="28"/>
        <v>0</v>
      </c>
    </row>
    <row r="122" spans="1:16" ht="31.5" hidden="1" x14ac:dyDescent="0.25">
      <c r="A122" s="255"/>
      <c r="B122" s="255"/>
      <c r="C122" s="133" t="s">
        <v>131</v>
      </c>
      <c r="D122" s="132"/>
      <c r="E122" s="132"/>
      <c r="F122" s="132"/>
      <c r="G122" s="132"/>
      <c r="H122" s="134"/>
      <c r="I122" s="132"/>
      <c r="J122" s="135"/>
      <c r="K122" s="135"/>
      <c r="L122" s="135"/>
      <c r="M122" s="135"/>
      <c r="N122" s="135"/>
      <c r="O122" s="135"/>
      <c r="P122" s="164">
        <f t="shared" si="28"/>
        <v>0</v>
      </c>
    </row>
    <row r="123" spans="1:16" hidden="1" x14ac:dyDescent="0.25">
      <c r="A123" s="255"/>
      <c r="B123" s="255"/>
      <c r="C123" s="133" t="s">
        <v>132</v>
      </c>
      <c r="D123" s="138">
        <v>104</v>
      </c>
      <c r="E123" s="138">
        <v>140</v>
      </c>
      <c r="F123" s="138">
        <v>120</v>
      </c>
      <c r="G123" s="138">
        <v>120</v>
      </c>
      <c r="H123" s="139">
        <v>202</v>
      </c>
      <c r="I123" s="138">
        <v>150</v>
      </c>
      <c r="J123" s="140">
        <v>150</v>
      </c>
      <c r="K123" s="140">
        <v>150</v>
      </c>
      <c r="L123" s="140"/>
      <c r="M123" s="140"/>
      <c r="N123" s="140"/>
      <c r="O123" s="140"/>
      <c r="P123" s="164">
        <f t="shared" si="28"/>
        <v>1136</v>
      </c>
    </row>
    <row r="124" spans="1:16" ht="31.5" hidden="1" x14ac:dyDescent="0.25">
      <c r="A124" s="256"/>
      <c r="B124" s="256"/>
      <c r="C124" s="133" t="s">
        <v>133</v>
      </c>
      <c r="D124" s="132"/>
      <c r="E124" s="132"/>
      <c r="F124" s="132"/>
      <c r="G124" s="132"/>
      <c r="H124" s="134"/>
      <c r="I124" s="132"/>
      <c r="J124" s="135"/>
      <c r="K124" s="135"/>
      <c r="L124" s="135"/>
      <c r="M124" s="135"/>
      <c r="N124" s="135"/>
      <c r="O124" s="135"/>
      <c r="P124" s="164">
        <f t="shared" si="28"/>
        <v>0</v>
      </c>
    </row>
    <row r="125" spans="1:16" hidden="1" x14ac:dyDescent="0.25">
      <c r="A125" s="254" t="s">
        <v>86</v>
      </c>
      <c r="B125" s="137">
        <v>540</v>
      </c>
      <c r="C125" s="137" t="s">
        <v>83</v>
      </c>
      <c r="D125" s="138">
        <f t="shared" ref="D125:K125" si="39">SUM(D135)</f>
        <v>0</v>
      </c>
      <c r="E125" s="138">
        <f t="shared" si="39"/>
        <v>0</v>
      </c>
      <c r="F125" s="138">
        <f t="shared" si="39"/>
        <v>0</v>
      </c>
      <c r="G125" s="138">
        <f t="shared" si="39"/>
        <v>0</v>
      </c>
      <c r="H125" s="139">
        <f t="shared" si="39"/>
        <v>0</v>
      </c>
      <c r="I125" s="138">
        <f t="shared" si="39"/>
        <v>0</v>
      </c>
      <c r="J125" s="140">
        <f t="shared" si="39"/>
        <v>0</v>
      </c>
      <c r="K125" s="140">
        <f t="shared" si="39"/>
        <v>0</v>
      </c>
      <c r="L125" s="140"/>
      <c r="M125" s="140"/>
      <c r="N125" s="140"/>
      <c r="O125" s="140"/>
      <c r="P125" s="164">
        <f t="shared" si="28"/>
        <v>0</v>
      </c>
    </row>
    <row r="126" spans="1:16" hidden="1" x14ac:dyDescent="0.25">
      <c r="A126" s="255"/>
      <c r="B126" s="131"/>
      <c r="C126" s="131"/>
      <c r="D126" s="131"/>
      <c r="E126" s="131"/>
      <c r="F126" s="132">
        <f>F127+F128</f>
        <v>0</v>
      </c>
      <c r="G126" s="119"/>
      <c r="H126" s="142"/>
      <c r="I126" s="165"/>
      <c r="J126" s="119"/>
      <c r="K126" s="119"/>
      <c r="L126" s="119"/>
      <c r="M126" s="119"/>
      <c r="N126" s="119"/>
      <c r="O126" s="119"/>
      <c r="P126" s="164">
        <f t="shared" si="28"/>
        <v>0</v>
      </c>
    </row>
    <row r="127" spans="1:16" hidden="1" x14ac:dyDescent="0.25">
      <c r="A127" s="255"/>
      <c r="B127" s="137">
        <v>830</v>
      </c>
      <c r="C127" s="137"/>
      <c r="D127" s="137"/>
      <c r="E127" s="137"/>
      <c r="F127" s="138"/>
      <c r="G127" s="119"/>
      <c r="H127" s="142"/>
      <c r="I127" s="165"/>
      <c r="J127" s="119"/>
      <c r="K127" s="119"/>
      <c r="L127" s="119"/>
      <c r="M127" s="119"/>
      <c r="N127" s="119"/>
      <c r="O127" s="119"/>
      <c r="P127" s="164">
        <f t="shared" si="28"/>
        <v>0</v>
      </c>
    </row>
    <row r="128" spans="1:16" hidden="1" x14ac:dyDescent="0.25">
      <c r="A128" s="255"/>
      <c r="B128" s="137">
        <v>850</v>
      </c>
      <c r="C128" s="137"/>
      <c r="D128" s="137"/>
      <c r="E128" s="137"/>
      <c r="F128" s="138"/>
      <c r="G128" s="119"/>
      <c r="H128" s="142"/>
      <c r="I128" s="165"/>
      <c r="J128" s="119"/>
      <c r="K128" s="119"/>
      <c r="L128" s="119"/>
      <c r="M128" s="119"/>
      <c r="N128" s="119"/>
      <c r="O128" s="119"/>
      <c r="P128" s="164">
        <f t="shared" si="28"/>
        <v>0</v>
      </c>
    </row>
    <row r="129" spans="1:16" hidden="1" x14ac:dyDescent="0.25">
      <c r="A129" s="255"/>
      <c r="B129" s="137"/>
      <c r="C129" s="137"/>
      <c r="D129" s="137"/>
      <c r="E129" s="137"/>
      <c r="F129" s="138"/>
      <c r="G129" s="119"/>
      <c r="H129" s="142"/>
      <c r="I129" s="165"/>
      <c r="J129" s="119"/>
      <c r="K129" s="119"/>
      <c r="L129" s="119"/>
      <c r="M129" s="119"/>
      <c r="N129" s="119"/>
      <c r="O129" s="119"/>
      <c r="P129" s="164">
        <f t="shared" si="28"/>
        <v>0</v>
      </c>
    </row>
    <row r="130" spans="1:16" hidden="1" x14ac:dyDescent="0.25">
      <c r="A130" s="255"/>
      <c r="B130" s="137"/>
      <c r="C130" s="137"/>
      <c r="D130" s="137"/>
      <c r="E130" s="137"/>
      <c r="F130" s="138"/>
      <c r="G130" s="119"/>
      <c r="H130" s="142"/>
      <c r="I130" s="165"/>
      <c r="J130" s="119"/>
      <c r="K130" s="119"/>
      <c r="L130" s="119"/>
      <c r="M130" s="119"/>
      <c r="N130" s="119"/>
      <c r="O130" s="119"/>
      <c r="P130" s="164">
        <f t="shared" si="28"/>
        <v>0</v>
      </c>
    </row>
    <row r="131" spans="1:16" hidden="1" x14ac:dyDescent="0.25">
      <c r="A131" s="255"/>
      <c r="B131" s="137"/>
      <c r="C131" s="137"/>
      <c r="D131" s="137"/>
      <c r="E131" s="137"/>
      <c r="F131" s="138"/>
      <c r="G131" s="119"/>
      <c r="H131" s="142"/>
      <c r="I131" s="165"/>
      <c r="J131" s="119"/>
      <c r="K131" s="119"/>
      <c r="L131" s="119"/>
      <c r="M131" s="119"/>
      <c r="N131" s="119"/>
      <c r="O131" s="119"/>
      <c r="P131" s="164">
        <f t="shared" si="28"/>
        <v>0</v>
      </c>
    </row>
    <row r="132" spans="1:16" hidden="1" x14ac:dyDescent="0.25">
      <c r="A132" s="255"/>
      <c r="B132" s="137"/>
      <c r="C132" s="137"/>
      <c r="D132" s="137"/>
      <c r="E132" s="137"/>
      <c r="F132" s="138"/>
      <c r="G132" s="119"/>
      <c r="H132" s="142"/>
      <c r="I132" s="165"/>
      <c r="J132" s="119"/>
      <c r="K132" s="119"/>
      <c r="L132" s="119"/>
      <c r="M132" s="119"/>
      <c r="N132" s="119"/>
      <c r="O132" s="119"/>
      <c r="P132" s="164">
        <f t="shared" si="28"/>
        <v>0</v>
      </c>
    </row>
    <row r="133" spans="1:16" hidden="1" x14ac:dyDescent="0.25">
      <c r="A133" s="255"/>
      <c r="B133" s="131"/>
      <c r="C133" s="133" t="s">
        <v>84</v>
      </c>
      <c r="D133" s="132"/>
      <c r="E133" s="132"/>
      <c r="F133" s="132"/>
      <c r="G133" s="132"/>
      <c r="H133" s="134"/>
      <c r="I133" s="132"/>
      <c r="J133" s="135"/>
      <c r="K133" s="135"/>
      <c r="L133" s="135"/>
      <c r="M133" s="135"/>
      <c r="N133" s="135"/>
      <c r="O133" s="135"/>
      <c r="P133" s="164">
        <f t="shared" si="28"/>
        <v>0</v>
      </c>
    </row>
    <row r="134" spans="1:16" hidden="1" x14ac:dyDescent="0.25">
      <c r="A134" s="255"/>
      <c r="B134" s="131"/>
      <c r="C134" s="133" t="s">
        <v>80</v>
      </c>
      <c r="D134" s="132"/>
      <c r="E134" s="132"/>
      <c r="F134" s="132"/>
      <c r="G134" s="132"/>
      <c r="H134" s="134"/>
      <c r="I134" s="132"/>
      <c r="J134" s="135"/>
      <c r="K134" s="135"/>
      <c r="L134" s="135"/>
      <c r="M134" s="135"/>
      <c r="N134" s="135"/>
      <c r="O134" s="135"/>
      <c r="P134" s="164">
        <f t="shared" si="28"/>
        <v>0</v>
      </c>
    </row>
    <row r="135" spans="1:16" hidden="1" x14ac:dyDescent="0.25">
      <c r="A135" s="255"/>
      <c r="B135" s="131"/>
      <c r="C135" s="133" t="s">
        <v>81</v>
      </c>
      <c r="D135" s="138"/>
      <c r="E135" s="138"/>
      <c r="F135" s="138"/>
      <c r="G135" s="138"/>
      <c r="H135" s="139"/>
      <c r="I135" s="138"/>
      <c r="J135" s="140"/>
      <c r="K135" s="140"/>
      <c r="L135" s="140"/>
      <c r="M135" s="140"/>
      <c r="N135" s="140"/>
      <c r="O135" s="140"/>
      <c r="P135" s="164">
        <f t="shared" si="28"/>
        <v>0</v>
      </c>
    </row>
    <row r="136" spans="1:16" ht="31.5" hidden="1" x14ac:dyDescent="0.25">
      <c r="A136" s="256"/>
      <c r="B136" s="131"/>
      <c r="C136" s="133" t="s">
        <v>82</v>
      </c>
      <c r="D136" s="132"/>
      <c r="E136" s="132"/>
      <c r="F136" s="132"/>
      <c r="G136" s="132"/>
      <c r="H136" s="134"/>
      <c r="I136" s="132"/>
      <c r="J136" s="135"/>
      <c r="K136" s="135"/>
      <c r="L136" s="135"/>
      <c r="M136" s="135"/>
      <c r="N136" s="135"/>
      <c r="O136" s="135"/>
      <c r="P136" s="164">
        <f t="shared" si="28"/>
        <v>0</v>
      </c>
    </row>
    <row r="137" spans="1:16" hidden="1" x14ac:dyDescent="0.25">
      <c r="A137" s="254" t="s">
        <v>23</v>
      </c>
      <c r="B137" s="254"/>
      <c r="C137" s="133" t="s">
        <v>136</v>
      </c>
      <c r="D137" s="138">
        <f t="shared" ref="D137:K137" si="40">SUM(D147)</f>
        <v>344.29</v>
      </c>
      <c r="E137" s="138">
        <f t="shared" si="40"/>
        <v>135.49</v>
      </c>
      <c r="F137" s="138">
        <f t="shared" si="40"/>
        <v>135.49</v>
      </c>
      <c r="G137" s="138">
        <f t="shared" si="40"/>
        <v>112.74</v>
      </c>
      <c r="H137" s="139">
        <f t="shared" si="40"/>
        <v>145.16999999999999</v>
      </c>
      <c r="I137" s="138">
        <f t="shared" si="40"/>
        <v>188.58</v>
      </c>
      <c r="J137" s="140">
        <f t="shared" si="40"/>
        <v>188.58</v>
      </c>
      <c r="K137" s="140">
        <f t="shared" si="40"/>
        <v>188.58</v>
      </c>
      <c r="L137" s="140"/>
      <c r="M137" s="140"/>
      <c r="N137" s="140"/>
      <c r="O137" s="140"/>
      <c r="P137" s="164">
        <f t="shared" si="28"/>
        <v>1438.9199999999998</v>
      </c>
    </row>
    <row r="138" spans="1:16" ht="31.5" hidden="1" x14ac:dyDescent="0.25">
      <c r="A138" s="255"/>
      <c r="B138" s="255"/>
      <c r="C138" s="133" t="s">
        <v>130</v>
      </c>
      <c r="D138" s="131"/>
      <c r="E138" s="131"/>
      <c r="F138" s="132">
        <f>F139+F140</f>
        <v>0</v>
      </c>
      <c r="G138" s="119"/>
      <c r="H138" s="142"/>
      <c r="I138" s="165"/>
      <c r="J138" s="119"/>
      <c r="K138" s="119"/>
      <c r="L138" s="119"/>
      <c r="M138" s="119"/>
      <c r="N138" s="119"/>
      <c r="O138" s="119"/>
      <c r="P138" s="164">
        <f t="shared" si="28"/>
        <v>0</v>
      </c>
    </row>
    <row r="139" spans="1:16" ht="31.5" hidden="1" x14ac:dyDescent="0.25">
      <c r="A139" s="255"/>
      <c r="B139" s="255"/>
      <c r="C139" s="133" t="s">
        <v>131</v>
      </c>
      <c r="D139" s="137"/>
      <c r="E139" s="137"/>
      <c r="F139" s="138"/>
      <c r="G139" s="119"/>
      <c r="H139" s="142"/>
      <c r="I139" s="165"/>
      <c r="J139" s="119"/>
      <c r="K139" s="119"/>
      <c r="L139" s="119"/>
      <c r="M139" s="119"/>
      <c r="N139" s="119"/>
      <c r="O139" s="119"/>
      <c r="P139" s="164">
        <f t="shared" si="28"/>
        <v>0</v>
      </c>
    </row>
    <row r="140" spans="1:16" hidden="1" x14ac:dyDescent="0.25">
      <c r="A140" s="255"/>
      <c r="B140" s="255"/>
      <c r="C140" s="133" t="s">
        <v>132</v>
      </c>
      <c r="D140" s="137"/>
      <c r="E140" s="137"/>
      <c r="F140" s="138"/>
      <c r="G140" s="119"/>
      <c r="H140" s="142"/>
      <c r="I140" s="165"/>
      <c r="J140" s="119"/>
      <c r="K140" s="119"/>
      <c r="L140" s="119"/>
      <c r="M140" s="119"/>
      <c r="N140" s="119"/>
      <c r="O140" s="119"/>
      <c r="P140" s="164">
        <f t="shared" ref="P140:P148" si="41">SUM(D140:K140)</f>
        <v>0</v>
      </c>
    </row>
    <row r="141" spans="1:16" ht="31.5" hidden="1" x14ac:dyDescent="0.25">
      <c r="A141" s="255"/>
      <c r="B141" s="255"/>
      <c r="C141" s="133" t="s">
        <v>133</v>
      </c>
      <c r="D141" s="137"/>
      <c r="E141" s="137"/>
      <c r="F141" s="138"/>
      <c r="G141" s="119"/>
      <c r="H141" s="142"/>
      <c r="I141" s="165"/>
      <c r="J141" s="119"/>
      <c r="K141" s="119"/>
      <c r="L141" s="119"/>
      <c r="M141" s="119"/>
      <c r="N141" s="119"/>
      <c r="O141" s="119"/>
      <c r="P141" s="164">
        <f t="shared" si="41"/>
        <v>0</v>
      </c>
    </row>
    <row r="142" spans="1:16" hidden="1" x14ac:dyDescent="0.25">
      <c r="A142" s="255"/>
      <c r="B142" s="255"/>
      <c r="C142" s="137"/>
      <c r="D142" s="137"/>
      <c r="E142" s="137"/>
      <c r="F142" s="138"/>
      <c r="G142" s="119"/>
      <c r="H142" s="142"/>
      <c r="I142" s="165"/>
      <c r="J142" s="119"/>
      <c r="K142" s="119"/>
      <c r="L142" s="119"/>
      <c r="M142" s="119"/>
      <c r="N142" s="119"/>
      <c r="O142" s="119"/>
      <c r="P142" s="164">
        <f t="shared" si="41"/>
        <v>0</v>
      </c>
    </row>
    <row r="143" spans="1:16" hidden="1" x14ac:dyDescent="0.25">
      <c r="A143" s="255"/>
      <c r="B143" s="255"/>
      <c r="C143" s="137"/>
      <c r="D143" s="137"/>
      <c r="E143" s="137"/>
      <c r="F143" s="138"/>
      <c r="G143" s="119"/>
      <c r="H143" s="142"/>
      <c r="I143" s="165"/>
      <c r="J143" s="119"/>
      <c r="K143" s="119"/>
      <c r="L143" s="119"/>
      <c r="M143" s="119"/>
      <c r="N143" s="119"/>
      <c r="O143" s="119"/>
      <c r="P143" s="164">
        <f t="shared" si="41"/>
        <v>0</v>
      </c>
    </row>
    <row r="144" spans="1:16" hidden="1" x14ac:dyDescent="0.25">
      <c r="A144" s="255"/>
      <c r="B144" s="255"/>
      <c r="C144" s="137"/>
      <c r="D144" s="137"/>
      <c r="E144" s="137"/>
      <c r="F144" s="138"/>
      <c r="G144" s="119"/>
      <c r="H144" s="142"/>
      <c r="I144" s="165"/>
      <c r="J144" s="119"/>
      <c r="K144" s="119"/>
      <c r="L144" s="119"/>
      <c r="M144" s="119"/>
      <c r="N144" s="119"/>
      <c r="O144" s="119"/>
      <c r="P144" s="164">
        <f t="shared" si="41"/>
        <v>0</v>
      </c>
    </row>
    <row r="145" spans="1:16" hidden="1" x14ac:dyDescent="0.25">
      <c r="A145" s="255"/>
      <c r="B145" s="255"/>
      <c r="C145" s="133" t="s">
        <v>84</v>
      </c>
      <c r="D145" s="132"/>
      <c r="E145" s="132"/>
      <c r="F145" s="132"/>
      <c r="G145" s="132"/>
      <c r="H145" s="134"/>
      <c r="I145" s="132"/>
      <c r="J145" s="135"/>
      <c r="K145" s="135"/>
      <c r="L145" s="135"/>
      <c r="M145" s="135"/>
      <c r="N145" s="135"/>
      <c r="O145" s="135"/>
      <c r="P145" s="164">
        <f t="shared" si="41"/>
        <v>0</v>
      </c>
    </row>
    <row r="146" spans="1:16" hidden="1" x14ac:dyDescent="0.25">
      <c r="A146" s="255"/>
      <c r="B146" s="255"/>
      <c r="C146" s="133" t="s">
        <v>80</v>
      </c>
      <c r="D146" s="132"/>
      <c r="E146" s="132"/>
      <c r="F146" s="132"/>
      <c r="G146" s="132"/>
      <c r="H146" s="134"/>
      <c r="I146" s="132"/>
      <c r="J146" s="135"/>
      <c r="K146" s="135"/>
      <c r="L146" s="135"/>
      <c r="M146" s="135"/>
      <c r="N146" s="135"/>
      <c r="O146" s="135"/>
      <c r="P146" s="164">
        <f t="shared" si="41"/>
        <v>0</v>
      </c>
    </row>
    <row r="147" spans="1:16" hidden="1" x14ac:dyDescent="0.25">
      <c r="A147" s="255"/>
      <c r="B147" s="255"/>
      <c r="C147" s="133" t="s">
        <v>81</v>
      </c>
      <c r="D147" s="138">
        <v>344.29</v>
      </c>
      <c r="E147" s="138">
        <v>135.49</v>
      </c>
      <c r="F147" s="138">
        <v>135.49</v>
      </c>
      <c r="G147" s="138">
        <v>112.74</v>
      </c>
      <c r="H147" s="139">
        <v>145.16999999999999</v>
      </c>
      <c r="I147" s="138">
        <v>188.58</v>
      </c>
      <c r="J147" s="140">
        <v>188.58</v>
      </c>
      <c r="K147" s="140">
        <v>188.58</v>
      </c>
      <c r="L147" s="140"/>
      <c r="M147" s="140"/>
      <c r="N147" s="140"/>
      <c r="O147" s="140"/>
      <c r="P147" s="164">
        <f t="shared" si="41"/>
        <v>1438.9199999999998</v>
      </c>
    </row>
    <row r="148" spans="1:16" ht="31.5" hidden="1" x14ac:dyDescent="0.25">
      <c r="A148" s="256"/>
      <c r="B148" s="256"/>
      <c r="C148" s="133" t="s">
        <v>82</v>
      </c>
      <c r="D148" s="132"/>
      <c r="E148" s="132"/>
      <c r="F148" s="132"/>
      <c r="G148" s="132"/>
      <c r="H148" s="134"/>
      <c r="I148" s="132"/>
      <c r="J148" s="135"/>
      <c r="K148" s="135"/>
      <c r="L148" s="135"/>
      <c r="M148" s="135"/>
      <c r="N148" s="135"/>
      <c r="O148" s="135"/>
      <c r="P148" s="164">
        <f t="shared" si="41"/>
        <v>0</v>
      </c>
    </row>
    <row r="149" spans="1:16" x14ac:dyDescent="0.25">
      <c r="A149" s="278" t="s">
        <v>179</v>
      </c>
      <c r="B149" s="271" t="s">
        <v>135</v>
      </c>
      <c r="C149" s="185" t="s">
        <v>136</v>
      </c>
      <c r="D149" s="166" t="e">
        <f>SUM(D150:D153)</f>
        <v>#REF!</v>
      </c>
      <c r="E149" s="166" t="e">
        <f t="shared" ref="E149:I149" si="42">SUM(E150:E153)</f>
        <v>#REF!</v>
      </c>
      <c r="F149" s="166" t="e">
        <f t="shared" si="42"/>
        <v>#REF!</v>
      </c>
      <c r="G149" s="167" t="e">
        <f t="shared" si="42"/>
        <v>#REF!</v>
      </c>
      <c r="H149" s="166" t="e">
        <f t="shared" si="42"/>
        <v>#REF!</v>
      </c>
      <c r="I149" s="166" t="e">
        <f t="shared" si="42"/>
        <v>#REF!</v>
      </c>
      <c r="J149" s="177">
        <f>J154</f>
        <v>2</v>
      </c>
      <c r="K149" s="177">
        <f t="shared" ref="K149:P149" si="43">K154</f>
        <v>2</v>
      </c>
      <c r="L149" s="177">
        <f t="shared" si="43"/>
        <v>20</v>
      </c>
      <c r="M149" s="177">
        <f t="shared" si="43"/>
        <v>7</v>
      </c>
      <c r="N149" s="177">
        <f t="shared" si="43"/>
        <v>2</v>
      </c>
      <c r="O149" s="177">
        <f t="shared" si="43"/>
        <v>2</v>
      </c>
      <c r="P149" s="177">
        <f t="shared" si="43"/>
        <v>35</v>
      </c>
    </row>
    <row r="150" spans="1:16" ht="36.75" customHeight="1" x14ac:dyDescent="0.25">
      <c r="A150" s="279"/>
      <c r="B150" s="272"/>
      <c r="C150" s="185" t="s">
        <v>130</v>
      </c>
      <c r="D150" s="166"/>
      <c r="E150" s="166"/>
      <c r="F150" s="166"/>
      <c r="G150" s="166"/>
      <c r="H150" s="167"/>
      <c r="I150" s="166"/>
      <c r="J150" s="178">
        <f t="shared" ref="J150:P153" si="44">J155</f>
        <v>0</v>
      </c>
      <c r="K150" s="178">
        <f t="shared" si="44"/>
        <v>0</v>
      </c>
      <c r="L150" s="178">
        <f t="shared" si="44"/>
        <v>0</v>
      </c>
      <c r="M150" s="178">
        <f t="shared" si="44"/>
        <v>0</v>
      </c>
      <c r="N150" s="178">
        <f t="shared" si="44"/>
        <v>0</v>
      </c>
      <c r="O150" s="178">
        <f t="shared" si="44"/>
        <v>0</v>
      </c>
      <c r="P150" s="178">
        <f t="shared" si="44"/>
        <v>0</v>
      </c>
    </row>
    <row r="151" spans="1:16" ht="17.25" customHeight="1" x14ac:dyDescent="0.25">
      <c r="A151" s="279"/>
      <c r="B151" s="272"/>
      <c r="C151" s="185" t="s">
        <v>131</v>
      </c>
      <c r="D151" s="166" t="e">
        <f>SUM(D156)</f>
        <v>#REF!</v>
      </c>
      <c r="E151" s="166" t="e">
        <f t="shared" ref="E151:I152" si="45">SUM(E156)</f>
        <v>#REF!</v>
      </c>
      <c r="F151" s="166" t="e">
        <f t="shared" si="45"/>
        <v>#REF!</v>
      </c>
      <c r="G151" s="166" t="e">
        <f t="shared" si="45"/>
        <v>#REF!</v>
      </c>
      <c r="H151" s="166" t="e">
        <f t="shared" si="45"/>
        <v>#REF!</v>
      </c>
      <c r="I151" s="166" t="e">
        <f t="shared" si="45"/>
        <v>#REF!</v>
      </c>
      <c r="J151" s="178">
        <f t="shared" si="44"/>
        <v>0</v>
      </c>
      <c r="K151" s="178">
        <f t="shared" si="44"/>
        <v>0</v>
      </c>
      <c r="L151" s="178">
        <f t="shared" si="44"/>
        <v>0</v>
      </c>
      <c r="M151" s="178">
        <f t="shared" si="44"/>
        <v>0</v>
      </c>
      <c r="N151" s="178">
        <f t="shared" si="44"/>
        <v>0</v>
      </c>
      <c r="O151" s="178">
        <f t="shared" si="44"/>
        <v>0</v>
      </c>
      <c r="P151" s="178">
        <f t="shared" si="44"/>
        <v>0</v>
      </c>
    </row>
    <row r="152" spans="1:16" ht="17.25" customHeight="1" x14ac:dyDescent="0.25">
      <c r="A152" s="279"/>
      <c r="B152" s="272"/>
      <c r="C152" s="185" t="s">
        <v>134</v>
      </c>
      <c r="D152" s="166" t="e">
        <f>SUM(D157)</f>
        <v>#REF!</v>
      </c>
      <c r="E152" s="166" t="e">
        <f t="shared" si="45"/>
        <v>#REF!</v>
      </c>
      <c r="F152" s="166" t="e">
        <f t="shared" si="45"/>
        <v>#REF!</v>
      </c>
      <c r="G152" s="166" t="e">
        <f t="shared" si="45"/>
        <v>#REF!</v>
      </c>
      <c r="H152" s="166" t="e">
        <f t="shared" si="45"/>
        <v>#REF!</v>
      </c>
      <c r="I152" s="166" t="e">
        <f t="shared" si="45"/>
        <v>#REF!</v>
      </c>
      <c r="J152" s="178">
        <f t="shared" si="44"/>
        <v>2</v>
      </c>
      <c r="K152" s="178">
        <f t="shared" si="44"/>
        <v>2</v>
      </c>
      <c r="L152" s="178">
        <f t="shared" si="44"/>
        <v>20</v>
      </c>
      <c r="M152" s="178">
        <f t="shared" si="44"/>
        <v>7</v>
      </c>
      <c r="N152" s="178">
        <f t="shared" si="44"/>
        <v>2</v>
      </c>
      <c r="O152" s="178">
        <f t="shared" si="44"/>
        <v>2</v>
      </c>
      <c r="P152" s="178">
        <f t="shared" si="44"/>
        <v>35</v>
      </c>
    </row>
    <row r="153" spans="1:16" ht="35.450000000000003" customHeight="1" x14ac:dyDescent="0.25">
      <c r="A153" s="279"/>
      <c r="B153" s="272"/>
      <c r="C153" s="185" t="s">
        <v>138</v>
      </c>
      <c r="D153" s="166"/>
      <c r="E153" s="166"/>
      <c r="F153" s="166"/>
      <c r="G153" s="166"/>
      <c r="H153" s="167"/>
      <c r="I153" s="166"/>
      <c r="J153" s="178">
        <f t="shared" si="44"/>
        <v>0</v>
      </c>
      <c r="K153" s="178">
        <f t="shared" si="44"/>
        <v>0</v>
      </c>
      <c r="L153" s="178">
        <f t="shared" si="44"/>
        <v>0</v>
      </c>
      <c r="M153" s="178">
        <f t="shared" si="44"/>
        <v>0</v>
      </c>
      <c r="N153" s="178">
        <f t="shared" si="44"/>
        <v>0</v>
      </c>
      <c r="O153" s="178">
        <f t="shared" si="44"/>
        <v>0</v>
      </c>
      <c r="P153" s="178">
        <f t="shared" si="44"/>
        <v>0</v>
      </c>
    </row>
    <row r="154" spans="1:16" x14ac:dyDescent="0.25">
      <c r="A154" s="279"/>
      <c r="B154" s="271" t="s">
        <v>162</v>
      </c>
      <c r="C154" s="185" t="s">
        <v>136</v>
      </c>
      <c r="D154" s="166" t="e">
        <f>SUM(D155:D158)</f>
        <v>#REF!</v>
      </c>
      <c r="E154" s="166" t="e">
        <f t="shared" ref="E154:I154" si="46">SUM(E155:E158)</f>
        <v>#REF!</v>
      </c>
      <c r="F154" s="166" t="e">
        <f t="shared" si="46"/>
        <v>#REF!</v>
      </c>
      <c r="G154" s="166" t="e">
        <f t="shared" si="46"/>
        <v>#REF!</v>
      </c>
      <c r="H154" s="166" t="e">
        <f t="shared" si="46"/>
        <v>#REF!</v>
      </c>
      <c r="I154" s="166" t="e">
        <f t="shared" si="46"/>
        <v>#REF!</v>
      </c>
      <c r="J154" s="177">
        <f>J159</f>
        <v>2</v>
      </c>
      <c r="K154" s="177">
        <f t="shared" ref="K154:P154" si="47">K159</f>
        <v>2</v>
      </c>
      <c r="L154" s="177">
        <f t="shared" si="47"/>
        <v>20</v>
      </c>
      <c r="M154" s="177">
        <f t="shared" si="47"/>
        <v>7</v>
      </c>
      <c r="N154" s="177">
        <f t="shared" si="47"/>
        <v>2</v>
      </c>
      <c r="O154" s="177">
        <f t="shared" si="47"/>
        <v>2</v>
      </c>
      <c r="P154" s="177">
        <f t="shared" si="47"/>
        <v>35</v>
      </c>
    </row>
    <row r="155" spans="1:16" ht="37.5" customHeight="1" x14ac:dyDescent="0.25">
      <c r="A155" s="279"/>
      <c r="B155" s="272"/>
      <c r="C155" s="185" t="s">
        <v>130</v>
      </c>
      <c r="D155" s="166"/>
      <c r="E155" s="166"/>
      <c r="F155" s="166"/>
      <c r="G155" s="166"/>
      <c r="H155" s="167"/>
      <c r="I155" s="166"/>
      <c r="J155" s="178">
        <f t="shared" ref="J155:P158" si="48">J160</f>
        <v>0</v>
      </c>
      <c r="K155" s="178">
        <f t="shared" si="48"/>
        <v>0</v>
      </c>
      <c r="L155" s="178">
        <f t="shared" si="48"/>
        <v>0</v>
      </c>
      <c r="M155" s="178">
        <f t="shared" si="48"/>
        <v>0</v>
      </c>
      <c r="N155" s="178">
        <f t="shared" si="48"/>
        <v>0</v>
      </c>
      <c r="O155" s="178">
        <f t="shared" si="48"/>
        <v>0</v>
      </c>
      <c r="P155" s="178">
        <f t="shared" si="48"/>
        <v>0</v>
      </c>
    </row>
    <row r="156" spans="1:16" ht="17.25" customHeight="1" x14ac:dyDescent="0.25">
      <c r="A156" s="279"/>
      <c r="B156" s="272"/>
      <c r="C156" s="185" t="s">
        <v>131</v>
      </c>
      <c r="D156" s="166" t="e">
        <f>SUM(D161)</f>
        <v>#REF!</v>
      </c>
      <c r="E156" s="166" t="e">
        <f t="shared" ref="E156:I157" si="49">SUM(E161)</f>
        <v>#REF!</v>
      </c>
      <c r="F156" s="166" t="e">
        <f t="shared" si="49"/>
        <v>#REF!</v>
      </c>
      <c r="G156" s="166" t="e">
        <f t="shared" si="49"/>
        <v>#REF!</v>
      </c>
      <c r="H156" s="166" t="e">
        <f t="shared" si="49"/>
        <v>#REF!</v>
      </c>
      <c r="I156" s="166" t="e">
        <f t="shared" si="49"/>
        <v>#REF!</v>
      </c>
      <c r="J156" s="178">
        <f t="shared" si="48"/>
        <v>0</v>
      </c>
      <c r="K156" s="178">
        <f t="shared" si="48"/>
        <v>0</v>
      </c>
      <c r="L156" s="178">
        <f t="shared" si="48"/>
        <v>0</v>
      </c>
      <c r="M156" s="178">
        <f t="shared" si="48"/>
        <v>0</v>
      </c>
      <c r="N156" s="178">
        <f t="shared" si="48"/>
        <v>0</v>
      </c>
      <c r="O156" s="178">
        <f t="shared" si="48"/>
        <v>0</v>
      </c>
      <c r="P156" s="178">
        <f t="shared" si="48"/>
        <v>0</v>
      </c>
    </row>
    <row r="157" spans="1:16" ht="13.5" customHeight="1" x14ac:dyDescent="0.25">
      <c r="A157" s="279"/>
      <c r="B157" s="272"/>
      <c r="C157" s="185" t="s">
        <v>134</v>
      </c>
      <c r="D157" s="166" t="e">
        <f>SUM(D162)</f>
        <v>#REF!</v>
      </c>
      <c r="E157" s="166" t="e">
        <f t="shared" si="49"/>
        <v>#REF!</v>
      </c>
      <c r="F157" s="166" t="e">
        <f t="shared" si="49"/>
        <v>#REF!</v>
      </c>
      <c r="G157" s="166" t="e">
        <f t="shared" si="49"/>
        <v>#REF!</v>
      </c>
      <c r="H157" s="166" t="e">
        <f t="shared" si="49"/>
        <v>#REF!</v>
      </c>
      <c r="I157" s="166" t="e">
        <f t="shared" si="49"/>
        <v>#REF!</v>
      </c>
      <c r="J157" s="178">
        <f t="shared" si="48"/>
        <v>2</v>
      </c>
      <c r="K157" s="178">
        <f t="shared" si="48"/>
        <v>2</v>
      </c>
      <c r="L157" s="178">
        <f t="shared" si="48"/>
        <v>20</v>
      </c>
      <c r="M157" s="178">
        <f t="shared" si="48"/>
        <v>7</v>
      </c>
      <c r="N157" s="178">
        <f t="shared" si="48"/>
        <v>2</v>
      </c>
      <c r="O157" s="178">
        <f t="shared" si="48"/>
        <v>2</v>
      </c>
      <c r="P157" s="178">
        <f t="shared" si="48"/>
        <v>35</v>
      </c>
    </row>
    <row r="158" spans="1:16" ht="31.9" customHeight="1" x14ac:dyDescent="0.25">
      <c r="A158" s="279"/>
      <c r="B158" s="272"/>
      <c r="C158" s="193" t="s">
        <v>137</v>
      </c>
      <c r="D158" s="166"/>
      <c r="E158" s="166"/>
      <c r="F158" s="166"/>
      <c r="G158" s="166"/>
      <c r="H158" s="167"/>
      <c r="I158" s="166"/>
      <c r="J158" s="178">
        <f t="shared" si="48"/>
        <v>0</v>
      </c>
      <c r="K158" s="178">
        <f t="shared" si="48"/>
        <v>0</v>
      </c>
      <c r="L158" s="178">
        <f t="shared" si="48"/>
        <v>0</v>
      </c>
      <c r="M158" s="178">
        <f t="shared" si="48"/>
        <v>0</v>
      </c>
      <c r="N158" s="178">
        <f t="shared" si="48"/>
        <v>0</v>
      </c>
      <c r="O158" s="178">
        <f t="shared" si="48"/>
        <v>0</v>
      </c>
      <c r="P158" s="178">
        <f t="shared" si="48"/>
        <v>0</v>
      </c>
    </row>
    <row r="159" spans="1:16" x14ac:dyDescent="0.25">
      <c r="A159" s="279"/>
      <c r="B159" s="281" t="s">
        <v>175</v>
      </c>
      <c r="C159" s="185" t="s">
        <v>136</v>
      </c>
      <c r="D159" s="166" t="e">
        <f>SUM(D160:D163)</f>
        <v>#REF!</v>
      </c>
      <c r="E159" s="166" t="e">
        <f t="shared" ref="E159:I159" si="50">SUM(E160:E163)</f>
        <v>#REF!</v>
      </c>
      <c r="F159" s="166" t="e">
        <f t="shared" si="50"/>
        <v>#REF!</v>
      </c>
      <c r="G159" s="166" t="e">
        <f t="shared" si="50"/>
        <v>#REF!</v>
      </c>
      <c r="H159" s="166" t="e">
        <f t="shared" si="50"/>
        <v>#REF!</v>
      </c>
      <c r="I159" s="166" t="e">
        <f t="shared" si="50"/>
        <v>#REF!</v>
      </c>
      <c r="J159" s="177">
        <f>J160+J161+J162+J163</f>
        <v>2</v>
      </c>
      <c r="K159" s="177">
        <f t="shared" ref="K159:P159" si="51">K160+K161+K162+K163</f>
        <v>2</v>
      </c>
      <c r="L159" s="177">
        <f t="shared" si="51"/>
        <v>20</v>
      </c>
      <c r="M159" s="177">
        <f t="shared" si="51"/>
        <v>7</v>
      </c>
      <c r="N159" s="177">
        <f t="shared" si="51"/>
        <v>2</v>
      </c>
      <c r="O159" s="177">
        <f t="shared" si="51"/>
        <v>2</v>
      </c>
      <c r="P159" s="177">
        <f t="shared" si="51"/>
        <v>35</v>
      </c>
    </row>
    <row r="160" spans="1:16" ht="35.25" customHeight="1" x14ac:dyDescent="0.25">
      <c r="A160" s="279"/>
      <c r="B160" s="281"/>
      <c r="C160" s="185" t="s">
        <v>130</v>
      </c>
      <c r="D160" s="166" t="e">
        <f>D165+D170+D175+D180+D185+D190+D195+#REF!+#REF!+#REF!+#REF!+#REF!+D200</f>
        <v>#REF!</v>
      </c>
      <c r="E160" s="166" t="e">
        <f>E165+E170+E175+E180+E185+E190+E195+#REF!+#REF!+#REF!+#REF!+#REF!+E200</f>
        <v>#REF!</v>
      </c>
      <c r="F160" s="166" t="e">
        <f>F165+F170+F175+F180+F185+F190+F195+#REF!+#REF!+#REF!+#REF!+#REF!+F200</f>
        <v>#REF!</v>
      </c>
      <c r="G160" s="166" t="e">
        <f>G165+G170+G175+G180+G185+G190+G195+#REF!+#REF!+#REF!+#REF!+#REF!+G200</f>
        <v>#REF!</v>
      </c>
      <c r="H160" s="166" t="e">
        <f>H165+H170+H175+H180+H185+H190+H195+#REF!+#REF!+#REF!+#REF!+#REF!+H200</f>
        <v>#REF!</v>
      </c>
      <c r="I160" s="166" t="e">
        <f>I165+I170+I175+I180+I185+I190+I195+#REF!+#REF!+#REF!+#REF!+#REF!+I200</f>
        <v>#REF!</v>
      </c>
      <c r="J160" s="178">
        <f>J165+J170+J175+J180+J185+J190+J195+J200</f>
        <v>0</v>
      </c>
      <c r="K160" s="178">
        <f t="shared" ref="K160:P160" si="52">K165+K170+K175+K180+K185+K190+K195+K200</f>
        <v>0</v>
      </c>
      <c r="L160" s="178">
        <f t="shared" si="52"/>
        <v>0</v>
      </c>
      <c r="M160" s="178">
        <f t="shared" si="52"/>
        <v>0</v>
      </c>
      <c r="N160" s="178">
        <f t="shared" si="52"/>
        <v>0</v>
      </c>
      <c r="O160" s="178">
        <f t="shared" si="52"/>
        <v>0</v>
      </c>
      <c r="P160" s="178">
        <f t="shared" si="52"/>
        <v>0</v>
      </c>
    </row>
    <row r="161" spans="1:16" ht="16.5" customHeight="1" x14ac:dyDescent="0.25">
      <c r="A161" s="279"/>
      <c r="B161" s="281"/>
      <c r="C161" s="185" t="s">
        <v>131</v>
      </c>
      <c r="D161" s="166" t="e">
        <f>D166+D171+D176+D181+D186+D191+D196+#REF!+#REF!+#REF!+#REF!+#REF!+D201</f>
        <v>#REF!</v>
      </c>
      <c r="E161" s="166" t="e">
        <f>E166+E171+E176+E181+E186+E191+E196+#REF!+#REF!+#REF!+#REF!+#REF!+E201</f>
        <v>#REF!</v>
      </c>
      <c r="F161" s="166" t="e">
        <f>F166+F171+F176+F181+F186+F191+F196+#REF!+#REF!+#REF!+#REF!+#REF!+F201</f>
        <v>#REF!</v>
      </c>
      <c r="G161" s="166" t="e">
        <f>G166+G171+G176+G181+G186+G191+G196+#REF!+#REF!+#REF!+#REF!+#REF!+G201</f>
        <v>#REF!</v>
      </c>
      <c r="H161" s="166" t="e">
        <f>H166+H171+H176+H181+H186+H191+H196+#REF!+#REF!+#REF!+#REF!+#REF!+H201</f>
        <v>#REF!</v>
      </c>
      <c r="I161" s="166" t="e">
        <f>I166+I171+I176+I181+I186+I191+I196+#REF!+#REF!+#REF!+#REF!+#REF!+I201</f>
        <v>#REF!</v>
      </c>
      <c r="J161" s="178">
        <f>J166+J171+J176+J181+J186+J191+J196+J201</f>
        <v>0</v>
      </c>
      <c r="K161" s="178">
        <f t="shared" ref="K161:P161" si="53">K166+K171+K176+K181+K186+K191+K196+K201</f>
        <v>0</v>
      </c>
      <c r="L161" s="178">
        <f t="shared" si="53"/>
        <v>0</v>
      </c>
      <c r="M161" s="178">
        <f t="shared" si="53"/>
        <v>0</v>
      </c>
      <c r="N161" s="178">
        <f t="shared" si="53"/>
        <v>0</v>
      </c>
      <c r="O161" s="178">
        <f t="shared" si="53"/>
        <v>0</v>
      </c>
      <c r="P161" s="178">
        <f t="shared" si="53"/>
        <v>0</v>
      </c>
    </row>
    <row r="162" spans="1:16" ht="15" customHeight="1" x14ac:dyDescent="0.25">
      <c r="A162" s="279"/>
      <c r="B162" s="281"/>
      <c r="C162" s="185" t="s">
        <v>134</v>
      </c>
      <c r="D162" s="166" t="e">
        <f>D167+D172+D177+D182+D187+D192+D197+#REF!+#REF!+#REF!+#REF!+#REF!+D202</f>
        <v>#REF!</v>
      </c>
      <c r="E162" s="166" t="e">
        <f>E167+E172+E177+E182+E187+E192+E197+#REF!+#REF!+#REF!+#REF!+#REF!+E202</f>
        <v>#REF!</v>
      </c>
      <c r="F162" s="166" t="e">
        <f>F167+F172+F177+F182+F187+F192+F197+#REF!+#REF!+#REF!+#REF!+#REF!+F202</f>
        <v>#REF!</v>
      </c>
      <c r="G162" s="166" t="e">
        <f>G167+G172+G177+G182+G187+G192+G197+#REF!+#REF!+#REF!+#REF!+#REF!+G202</f>
        <v>#REF!</v>
      </c>
      <c r="H162" s="166" t="e">
        <f>H167+H172+H177+H182+H187+H192+H197+#REF!+#REF!+#REF!+#REF!+#REF!+H202</f>
        <v>#REF!</v>
      </c>
      <c r="I162" s="166" t="e">
        <f>I167+I172+I177+I182+I187+I192+I197+#REF!+#REF!+#REF!+#REF!+#REF!+I202</f>
        <v>#REF!</v>
      </c>
      <c r="J162" s="178">
        <f>J167+J172+J177+J182+J187+J192+J197+J202</f>
        <v>2</v>
      </c>
      <c r="K162" s="178">
        <f t="shared" ref="K162:P162" si="54">K167+K172+K177+K182+K187+K192+K197+K202</f>
        <v>2</v>
      </c>
      <c r="L162" s="178">
        <f t="shared" si="54"/>
        <v>20</v>
      </c>
      <c r="M162" s="178">
        <f t="shared" si="54"/>
        <v>7</v>
      </c>
      <c r="N162" s="178">
        <f t="shared" si="54"/>
        <v>2</v>
      </c>
      <c r="O162" s="178">
        <f t="shared" si="54"/>
        <v>2</v>
      </c>
      <c r="P162" s="178">
        <f t="shared" si="54"/>
        <v>35</v>
      </c>
    </row>
    <row r="163" spans="1:16" ht="28.9" customHeight="1" x14ac:dyDescent="0.25">
      <c r="A163" s="280"/>
      <c r="B163" s="281"/>
      <c r="C163" s="185" t="s">
        <v>137</v>
      </c>
      <c r="D163" s="166" t="e">
        <f>D168+D173+D178+D183+D188+D193+D198+#REF!+#REF!+#REF!+#REF!+#REF!+D203</f>
        <v>#REF!</v>
      </c>
      <c r="E163" s="166" t="e">
        <f>E168+E173+E178+E183+E188+E193+E198+#REF!+#REF!+#REF!+#REF!+#REF!+E203</f>
        <v>#REF!</v>
      </c>
      <c r="F163" s="166" t="e">
        <f>F168+F173+F178+F183+F188+F193+F198+#REF!+#REF!+#REF!+#REF!+#REF!+F203</f>
        <v>#REF!</v>
      </c>
      <c r="G163" s="166" t="e">
        <f>G168+G173+G178+G183+G188+G193+G198+#REF!+#REF!+#REF!+#REF!+#REF!+G203</f>
        <v>#REF!</v>
      </c>
      <c r="H163" s="166" t="e">
        <f>H168+H173+H178+H183+H188+H193+H198+#REF!+#REF!+#REF!+#REF!+#REF!+H203</f>
        <v>#REF!</v>
      </c>
      <c r="I163" s="166" t="e">
        <f>I168+I173+I178+I183+I188+I193+I198+#REF!+#REF!+#REF!+#REF!+#REF!+I203</f>
        <v>#REF!</v>
      </c>
      <c r="J163" s="178">
        <f>J168+J173+J178+J183+J188+J193+J198+J203</f>
        <v>0</v>
      </c>
      <c r="K163" s="178">
        <f t="shared" ref="K163:P163" si="55">K168+K173+K178+K183+K188+K193+K198+K203</f>
        <v>0</v>
      </c>
      <c r="L163" s="178">
        <f t="shared" si="55"/>
        <v>0</v>
      </c>
      <c r="M163" s="178">
        <f t="shared" si="55"/>
        <v>0</v>
      </c>
      <c r="N163" s="178">
        <f t="shared" si="55"/>
        <v>0</v>
      </c>
      <c r="O163" s="178">
        <f t="shared" si="55"/>
        <v>0</v>
      </c>
      <c r="P163" s="178">
        <f t="shared" si="55"/>
        <v>0</v>
      </c>
    </row>
    <row r="164" spans="1:16" x14ac:dyDescent="0.25">
      <c r="A164" s="275" t="s">
        <v>181</v>
      </c>
      <c r="B164" s="271" t="s">
        <v>176</v>
      </c>
      <c r="C164" s="185" t="s">
        <v>136</v>
      </c>
      <c r="D164" s="168">
        <f>D165+D166+D167+D168</f>
        <v>0</v>
      </c>
      <c r="E164" s="168">
        <f t="shared" ref="E164:N164" si="56">E165+E166+E167+E168</f>
        <v>0</v>
      </c>
      <c r="F164" s="168">
        <f t="shared" si="56"/>
        <v>0</v>
      </c>
      <c r="G164" s="168">
        <f t="shared" si="56"/>
        <v>0</v>
      </c>
      <c r="H164" s="168">
        <f t="shared" si="56"/>
        <v>0</v>
      </c>
      <c r="I164" s="169">
        <f t="shared" si="56"/>
        <v>0</v>
      </c>
      <c r="J164" s="168">
        <f t="shared" si="56"/>
        <v>0</v>
      </c>
      <c r="K164" s="168">
        <f t="shared" si="56"/>
        <v>0</v>
      </c>
      <c r="L164" s="168">
        <f t="shared" si="56"/>
        <v>0</v>
      </c>
      <c r="M164" s="168">
        <f t="shared" si="56"/>
        <v>0</v>
      </c>
      <c r="N164" s="168">
        <f t="shared" si="56"/>
        <v>0</v>
      </c>
      <c r="O164" s="168">
        <f t="shared" ref="O164" si="57">O165+O166+O167+O168</f>
        <v>0</v>
      </c>
      <c r="P164" s="176">
        <f t="shared" ref="P164:P198" si="58">J164+K164+L164+M164+N164+O164</f>
        <v>0</v>
      </c>
    </row>
    <row r="165" spans="1:16" ht="40.5" customHeight="1" x14ac:dyDescent="0.25">
      <c r="A165" s="276"/>
      <c r="B165" s="272"/>
      <c r="C165" s="185" t="s">
        <v>130</v>
      </c>
      <c r="D165" s="170">
        <v>0</v>
      </c>
      <c r="E165" s="170">
        <v>0</v>
      </c>
      <c r="F165" s="170">
        <v>0</v>
      </c>
      <c r="G165" s="170">
        <v>0</v>
      </c>
      <c r="H165" s="170">
        <v>0</v>
      </c>
      <c r="I165" s="171">
        <v>0</v>
      </c>
      <c r="J165" s="170">
        <v>0</v>
      </c>
      <c r="K165" s="170">
        <v>0</v>
      </c>
      <c r="L165" s="170">
        <v>0</v>
      </c>
      <c r="M165" s="170">
        <v>0</v>
      </c>
      <c r="N165" s="170">
        <v>0</v>
      </c>
      <c r="O165" s="170">
        <v>0</v>
      </c>
      <c r="P165" s="176">
        <f t="shared" si="58"/>
        <v>0</v>
      </c>
    </row>
    <row r="166" spans="1:16" ht="19.5" customHeight="1" x14ac:dyDescent="0.25">
      <c r="A166" s="276"/>
      <c r="B166" s="272"/>
      <c r="C166" s="185" t="s">
        <v>131</v>
      </c>
      <c r="D166" s="170">
        <v>0</v>
      </c>
      <c r="E166" s="170">
        <v>0</v>
      </c>
      <c r="F166" s="170">
        <v>0</v>
      </c>
      <c r="G166" s="170">
        <v>0</v>
      </c>
      <c r="H166" s="170">
        <v>0</v>
      </c>
      <c r="I166" s="171">
        <v>0</v>
      </c>
      <c r="J166" s="170">
        <v>0</v>
      </c>
      <c r="K166" s="170">
        <v>0</v>
      </c>
      <c r="L166" s="170">
        <v>0</v>
      </c>
      <c r="M166" s="170">
        <v>0</v>
      </c>
      <c r="N166" s="170">
        <v>0</v>
      </c>
      <c r="O166" s="170">
        <v>0</v>
      </c>
      <c r="P166" s="176">
        <f t="shared" si="58"/>
        <v>0</v>
      </c>
    </row>
    <row r="167" spans="1:16" ht="15.75" customHeight="1" x14ac:dyDescent="0.25">
      <c r="A167" s="276"/>
      <c r="B167" s="272"/>
      <c r="C167" s="185" t="s">
        <v>134</v>
      </c>
      <c r="D167" s="170">
        <v>0</v>
      </c>
      <c r="E167" s="170">
        <v>0</v>
      </c>
      <c r="F167" s="170">
        <v>0</v>
      </c>
      <c r="G167" s="170">
        <v>0</v>
      </c>
      <c r="H167" s="170">
        <v>0</v>
      </c>
      <c r="I167" s="171">
        <v>0</v>
      </c>
      <c r="J167" s="170">
        <v>0</v>
      </c>
      <c r="K167" s="170">
        <v>0</v>
      </c>
      <c r="L167" s="170">
        <v>0</v>
      </c>
      <c r="M167" s="170">
        <v>0</v>
      </c>
      <c r="N167" s="170">
        <v>0</v>
      </c>
      <c r="O167" s="170">
        <v>0</v>
      </c>
      <c r="P167" s="176">
        <f t="shared" si="58"/>
        <v>0</v>
      </c>
    </row>
    <row r="168" spans="1:16" ht="96.6" customHeight="1" x14ac:dyDescent="0.25">
      <c r="A168" s="277"/>
      <c r="B168" s="273"/>
      <c r="C168" s="193" t="s">
        <v>137</v>
      </c>
      <c r="D168" s="170">
        <v>0</v>
      </c>
      <c r="E168" s="170">
        <v>0</v>
      </c>
      <c r="F168" s="170">
        <v>0</v>
      </c>
      <c r="G168" s="170">
        <v>0</v>
      </c>
      <c r="H168" s="170">
        <v>0</v>
      </c>
      <c r="I168" s="171">
        <v>0</v>
      </c>
      <c r="J168" s="170">
        <v>0</v>
      </c>
      <c r="K168" s="170">
        <v>0</v>
      </c>
      <c r="L168" s="170">
        <v>0</v>
      </c>
      <c r="M168" s="170">
        <v>0</v>
      </c>
      <c r="N168" s="170">
        <v>0</v>
      </c>
      <c r="O168" s="170">
        <v>0</v>
      </c>
      <c r="P168" s="176">
        <f t="shared" si="58"/>
        <v>0</v>
      </c>
    </row>
    <row r="169" spans="1:16" ht="12.75" customHeight="1" x14ac:dyDescent="0.25">
      <c r="A169" s="275" t="s">
        <v>182</v>
      </c>
      <c r="B169" s="271" t="s">
        <v>177</v>
      </c>
      <c r="C169" s="185" t="s">
        <v>136</v>
      </c>
      <c r="D169" s="168">
        <f>SUM(D172)</f>
        <v>0</v>
      </c>
      <c r="E169" s="168">
        <f t="shared" ref="E169:O169" si="59">SUM(E172)</f>
        <v>6</v>
      </c>
      <c r="F169" s="168">
        <f t="shared" si="59"/>
        <v>18</v>
      </c>
      <c r="G169" s="168">
        <f t="shared" si="59"/>
        <v>7</v>
      </c>
      <c r="H169" s="168">
        <f t="shared" si="59"/>
        <v>30</v>
      </c>
      <c r="I169" s="169">
        <f t="shared" si="59"/>
        <v>11</v>
      </c>
      <c r="J169" s="168">
        <f t="shared" si="59"/>
        <v>0</v>
      </c>
      <c r="K169" s="168">
        <f t="shared" si="59"/>
        <v>0</v>
      </c>
      <c r="L169" s="168">
        <f t="shared" si="59"/>
        <v>0</v>
      </c>
      <c r="M169" s="168">
        <f t="shared" si="59"/>
        <v>0</v>
      </c>
      <c r="N169" s="168">
        <f t="shared" si="59"/>
        <v>0</v>
      </c>
      <c r="O169" s="168">
        <f t="shared" si="59"/>
        <v>0</v>
      </c>
      <c r="P169" s="176">
        <f t="shared" si="58"/>
        <v>0</v>
      </c>
    </row>
    <row r="170" spans="1:16" ht="41.25" customHeight="1" x14ac:dyDescent="0.25">
      <c r="A170" s="276"/>
      <c r="B170" s="272"/>
      <c r="C170" s="185" t="s">
        <v>130</v>
      </c>
      <c r="D170" s="170">
        <v>0</v>
      </c>
      <c r="E170" s="170">
        <v>0</v>
      </c>
      <c r="F170" s="170">
        <v>0</v>
      </c>
      <c r="G170" s="170">
        <v>0</v>
      </c>
      <c r="H170" s="170">
        <v>0</v>
      </c>
      <c r="I170" s="171">
        <v>0</v>
      </c>
      <c r="J170" s="170">
        <v>0</v>
      </c>
      <c r="K170" s="170">
        <v>0</v>
      </c>
      <c r="L170" s="170">
        <v>0</v>
      </c>
      <c r="M170" s="170">
        <v>0</v>
      </c>
      <c r="N170" s="170">
        <v>0</v>
      </c>
      <c r="O170" s="170">
        <v>0</v>
      </c>
      <c r="P170" s="176">
        <f t="shared" si="58"/>
        <v>0</v>
      </c>
    </row>
    <row r="171" spans="1:16" ht="29.25" customHeight="1" x14ac:dyDescent="0.25">
      <c r="A171" s="276"/>
      <c r="B171" s="272"/>
      <c r="C171" s="185" t="s">
        <v>131</v>
      </c>
      <c r="D171" s="170">
        <v>0</v>
      </c>
      <c r="E171" s="170">
        <v>0</v>
      </c>
      <c r="F171" s="170">
        <v>0</v>
      </c>
      <c r="G171" s="170">
        <v>0</v>
      </c>
      <c r="H171" s="170">
        <v>0</v>
      </c>
      <c r="I171" s="171">
        <v>0</v>
      </c>
      <c r="J171" s="170">
        <v>0</v>
      </c>
      <c r="K171" s="170">
        <v>0</v>
      </c>
      <c r="L171" s="170">
        <v>0</v>
      </c>
      <c r="M171" s="170">
        <v>0</v>
      </c>
      <c r="N171" s="170">
        <v>0</v>
      </c>
      <c r="O171" s="170">
        <v>0</v>
      </c>
      <c r="P171" s="176">
        <f t="shared" si="58"/>
        <v>0</v>
      </c>
    </row>
    <row r="172" spans="1:16" ht="17.25" customHeight="1" x14ac:dyDescent="0.25">
      <c r="A172" s="276"/>
      <c r="B172" s="272"/>
      <c r="C172" s="185" t="s">
        <v>134</v>
      </c>
      <c r="D172" s="170">
        <v>0</v>
      </c>
      <c r="E172" s="170">
        <v>6</v>
      </c>
      <c r="F172" s="170">
        <v>18</v>
      </c>
      <c r="G172" s="170">
        <v>7</v>
      </c>
      <c r="H172" s="170">
        <v>30</v>
      </c>
      <c r="I172" s="171">
        <v>11</v>
      </c>
      <c r="J172" s="170">
        <v>0</v>
      </c>
      <c r="K172" s="170">
        <v>0</v>
      </c>
      <c r="L172" s="170">
        <v>0</v>
      </c>
      <c r="M172" s="170">
        <v>0</v>
      </c>
      <c r="N172" s="170">
        <v>0</v>
      </c>
      <c r="O172" s="170">
        <v>0</v>
      </c>
      <c r="P172" s="176">
        <f t="shared" si="58"/>
        <v>0</v>
      </c>
    </row>
    <row r="173" spans="1:16" ht="86.45" customHeight="1" x14ac:dyDescent="0.25">
      <c r="A173" s="277"/>
      <c r="B173" s="273"/>
      <c r="C173" s="193" t="s">
        <v>137</v>
      </c>
      <c r="D173" s="170">
        <v>0</v>
      </c>
      <c r="E173" s="170">
        <v>0</v>
      </c>
      <c r="F173" s="170">
        <v>0</v>
      </c>
      <c r="G173" s="170">
        <v>0</v>
      </c>
      <c r="H173" s="170">
        <v>0</v>
      </c>
      <c r="I173" s="171">
        <v>0</v>
      </c>
      <c r="J173" s="170">
        <v>0</v>
      </c>
      <c r="K173" s="170">
        <v>0</v>
      </c>
      <c r="L173" s="170">
        <v>0</v>
      </c>
      <c r="M173" s="170">
        <v>0</v>
      </c>
      <c r="N173" s="170">
        <v>0</v>
      </c>
      <c r="O173" s="170">
        <v>0</v>
      </c>
      <c r="P173" s="176">
        <f t="shared" si="58"/>
        <v>0</v>
      </c>
    </row>
    <row r="174" spans="1:16" ht="12.75" customHeight="1" x14ac:dyDescent="0.25">
      <c r="A174" s="268" t="s">
        <v>184</v>
      </c>
      <c r="B174" s="271" t="s">
        <v>177</v>
      </c>
      <c r="C174" s="185" t="s">
        <v>136</v>
      </c>
      <c r="D174" s="168">
        <f>D175+D176+D177+D178</f>
        <v>0</v>
      </c>
      <c r="E174" s="168">
        <f t="shared" ref="E174:K174" si="60">E175+E176+E177+E178</f>
        <v>0</v>
      </c>
      <c r="F174" s="168">
        <f t="shared" si="60"/>
        <v>0</v>
      </c>
      <c r="G174" s="168">
        <f t="shared" si="60"/>
        <v>0</v>
      </c>
      <c r="H174" s="168">
        <f t="shared" si="60"/>
        <v>0</v>
      </c>
      <c r="I174" s="169">
        <f t="shared" si="60"/>
        <v>0</v>
      </c>
      <c r="J174" s="168">
        <f t="shared" si="60"/>
        <v>0</v>
      </c>
      <c r="K174" s="168">
        <f t="shared" si="60"/>
        <v>0</v>
      </c>
      <c r="L174" s="168">
        <v>0</v>
      </c>
      <c r="M174" s="168">
        <v>0</v>
      </c>
      <c r="N174" s="168">
        <v>0</v>
      </c>
      <c r="O174" s="168">
        <v>0</v>
      </c>
      <c r="P174" s="176">
        <f t="shared" si="58"/>
        <v>0</v>
      </c>
    </row>
    <row r="175" spans="1:16" ht="39" customHeight="1" x14ac:dyDescent="0.25">
      <c r="A175" s="269"/>
      <c r="B175" s="272"/>
      <c r="C175" s="185" t="s">
        <v>130</v>
      </c>
      <c r="D175" s="170">
        <v>0</v>
      </c>
      <c r="E175" s="170">
        <v>0</v>
      </c>
      <c r="F175" s="170">
        <v>0</v>
      </c>
      <c r="G175" s="170">
        <v>0</v>
      </c>
      <c r="H175" s="170">
        <v>0</v>
      </c>
      <c r="I175" s="171">
        <v>0</v>
      </c>
      <c r="J175" s="170">
        <v>0</v>
      </c>
      <c r="K175" s="170">
        <v>0</v>
      </c>
      <c r="L175" s="170">
        <v>0</v>
      </c>
      <c r="M175" s="170">
        <v>0</v>
      </c>
      <c r="N175" s="170">
        <v>0</v>
      </c>
      <c r="O175" s="170">
        <v>0</v>
      </c>
      <c r="P175" s="176">
        <f t="shared" si="58"/>
        <v>0</v>
      </c>
    </row>
    <row r="176" spans="1:16" ht="18" customHeight="1" x14ac:dyDescent="0.25">
      <c r="A176" s="269"/>
      <c r="B176" s="272"/>
      <c r="C176" s="185" t="s">
        <v>131</v>
      </c>
      <c r="D176" s="170">
        <f>SUM(D186)</f>
        <v>0</v>
      </c>
      <c r="E176" s="170">
        <f t="shared" ref="E176:K176" si="61">SUM(E186)</f>
        <v>0</v>
      </c>
      <c r="F176" s="170">
        <f t="shared" si="61"/>
        <v>0</v>
      </c>
      <c r="G176" s="170">
        <f t="shared" si="61"/>
        <v>0</v>
      </c>
      <c r="H176" s="170">
        <v>0</v>
      </c>
      <c r="I176" s="171">
        <f t="shared" si="61"/>
        <v>0</v>
      </c>
      <c r="J176" s="170">
        <f t="shared" si="61"/>
        <v>0</v>
      </c>
      <c r="K176" s="170">
        <f t="shared" si="61"/>
        <v>0</v>
      </c>
      <c r="L176" s="170">
        <v>0</v>
      </c>
      <c r="M176" s="170">
        <v>0</v>
      </c>
      <c r="N176" s="170">
        <v>0</v>
      </c>
      <c r="O176" s="170">
        <v>0</v>
      </c>
      <c r="P176" s="176">
        <f t="shared" si="58"/>
        <v>0</v>
      </c>
    </row>
    <row r="177" spans="1:16" ht="15" customHeight="1" x14ac:dyDescent="0.25">
      <c r="A177" s="269"/>
      <c r="B177" s="272"/>
      <c r="C177" s="185" t="s">
        <v>134</v>
      </c>
      <c r="D177" s="170">
        <v>0</v>
      </c>
      <c r="E177" s="170">
        <f>E182+E187+E192+E197</f>
        <v>0</v>
      </c>
      <c r="F177" s="170">
        <f>F182+F187+F192+F197</f>
        <v>0</v>
      </c>
      <c r="G177" s="170">
        <f>G182+G187+G192+G197</f>
        <v>0</v>
      </c>
      <c r="H177" s="170">
        <v>0</v>
      </c>
      <c r="I177" s="171">
        <v>0</v>
      </c>
      <c r="J177" s="170">
        <v>0</v>
      </c>
      <c r="K177" s="170">
        <v>0</v>
      </c>
      <c r="L177" s="170">
        <v>0</v>
      </c>
      <c r="M177" s="170">
        <v>0</v>
      </c>
      <c r="N177" s="170">
        <v>0</v>
      </c>
      <c r="O177" s="170">
        <v>0</v>
      </c>
      <c r="P177" s="176">
        <f t="shared" si="58"/>
        <v>0</v>
      </c>
    </row>
    <row r="178" spans="1:16" ht="108.6" customHeight="1" x14ac:dyDescent="0.25">
      <c r="A178" s="270"/>
      <c r="B178" s="273"/>
      <c r="C178" s="193" t="s">
        <v>137</v>
      </c>
      <c r="D178" s="170">
        <v>0</v>
      </c>
      <c r="E178" s="170">
        <v>0</v>
      </c>
      <c r="F178" s="170">
        <v>0</v>
      </c>
      <c r="G178" s="170">
        <v>0</v>
      </c>
      <c r="H178" s="170">
        <v>0</v>
      </c>
      <c r="I178" s="171">
        <v>0</v>
      </c>
      <c r="J178" s="170">
        <v>0</v>
      </c>
      <c r="K178" s="170">
        <v>0</v>
      </c>
      <c r="L178" s="170">
        <v>0</v>
      </c>
      <c r="M178" s="170">
        <v>0</v>
      </c>
      <c r="N178" s="170">
        <v>0</v>
      </c>
      <c r="O178" s="170">
        <v>0</v>
      </c>
      <c r="P178" s="176">
        <f t="shared" si="58"/>
        <v>0</v>
      </c>
    </row>
    <row r="179" spans="1:16" ht="18" customHeight="1" x14ac:dyDescent="0.25">
      <c r="A179" s="268" t="s">
        <v>183</v>
      </c>
      <c r="B179" s="271" t="s">
        <v>178</v>
      </c>
      <c r="C179" s="185" t="s">
        <v>136</v>
      </c>
      <c r="D179" s="170">
        <f>SUM(D180:D183)</f>
        <v>0</v>
      </c>
      <c r="E179" s="170">
        <f t="shared" ref="E179:K179" si="62">SUM(E180:E183)</f>
        <v>0</v>
      </c>
      <c r="F179" s="170">
        <f t="shared" si="62"/>
        <v>0</v>
      </c>
      <c r="G179" s="170">
        <f t="shared" si="62"/>
        <v>0</v>
      </c>
      <c r="H179" s="170">
        <f t="shared" si="62"/>
        <v>0</v>
      </c>
      <c r="I179" s="171">
        <f t="shared" si="62"/>
        <v>0</v>
      </c>
      <c r="J179" s="168">
        <f t="shared" si="62"/>
        <v>0</v>
      </c>
      <c r="K179" s="168">
        <f t="shared" si="62"/>
        <v>0</v>
      </c>
      <c r="L179" s="168">
        <v>0</v>
      </c>
      <c r="M179" s="168">
        <v>0</v>
      </c>
      <c r="N179" s="168">
        <v>0</v>
      </c>
      <c r="O179" s="168">
        <v>0</v>
      </c>
      <c r="P179" s="176">
        <f t="shared" si="58"/>
        <v>0</v>
      </c>
    </row>
    <row r="180" spans="1:16" ht="33.6" customHeight="1" x14ac:dyDescent="0.25">
      <c r="A180" s="269"/>
      <c r="B180" s="272"/>
      <c r="C180" s="185" t="s">
        <v>130</v>
      </c>
      <c r="D180" s="170">
        <v>0</v>
      </c>
      <c r="E180" s="170">
        <v>0</v>
      </c>
      <c r="F180" s="170">
        <v>0</v>
      </c>
      <c r="G180" s="170">
        <v>0</v>
      </c>
      <c r="H180" s="170">
        <v>0</v>
      </c>
      <c r="I180" s="171">
        <v>0</v>
      </c>
      <c r="J180" s="170">
        <v>0</v>
      </c>
      <c r="K180" s="170">
        <v>0</v>
      </c>
      <c r="L180" s="170">
        <v>0</v>
      </c>
      <c r="M180" s="170">
        <v>0</v>
      </c>
      <c r="N180" s="170">
        <v>0</v>
      </c>
      <c r="O180" s="170">
        <v>0</v>
      </c>
      <c r="P180" s="176">
        <f t="shared" si="58"/>
        <v>0</v>
      </c>
    </row>
    <row r="181" spans="1:16" ht="15.75" customHeight="1" x14ac:dyDescent="0.25">
      <c r="A181" s="269"/>
      <c r="B181" s="272"/>
      <c r="C181" s="185" t="s">
        <v>131</v>
      </c>
      <c r="D181" s="170">
        <v>0</v>
      </c>
      <c r="E181" s="170">
        <v>0</v>
      </c>
      <c r="F181" s="170">
        <v>0</v>
      </c>
      <c r="G181" s="170">
        <v>0</v>
      </c>
      <c r="H181" s="170">
        <v>0</v>
      </c>
      <c r="I181" s="171">
        <v>0</v>
      </c>
      <c r="J181" s="170">
        <v>0</v>
      </c>
      <c r="K181" s="170">
        <v>0</v>
      </c>
      <c r="L181" s="170">
        <v>0</v>
      </c>
      <c r="M181" s="170">
        <v>0</v>
      </c>
      <c r="N181" s="170">
        <v>0</v>
      </c>
      <c r="O181" s="170">
        <v>0</v>
      </c>
      <c r="P181" s="176">
        <f t="shared" si="58"/>
        <v>0</v>
      </c>
    </row>
    <row r="182" spans="1:16" ht="14.25" customHeight="1" x14ac:dyDescent="0.25">
      <c r="A182" s="269"/>
      <c r="B182" s="272"/>
      <c r="C182" s="185" t="s">
        <v>134</v>
      </c>
      <c r="D182" s="170">
        <v>0</v>
      </c>
      <c r="E182" s="170">
        <v>0</v>
      </c>
      <c r="F182" s="170">
        <v>0</v>
      </c>
      <c r="G182" s="170">
        <v>0</v>
      </c>
      <c r="H182" s="170">
        <v>0</v>
      </c>
      <c r="I182" s="171">
        <v>0</v>
      </c>
      <c r="J182" s="170">
        <v>0</v>
      </c>
      <c r="K182" s="170">
        <v>0</v>
      </c>
      <c r="L182" s="170">
        <v>0</v>
      </c>
      <c r="M182" s="170">
        <v>0</v>
      </c>
      <c r="N182" s="170">
        <v>0</v>
      </c>
      <c r="O182" s="170">
        <v>0</v>
      </c>
      <c r="P182" s="176">
        <f t="shared" si="58"/>
        <v>0</v>
      </c>
    </row>
    <row r="183" spans="1:16" ht="110.45" customHeight="1" x14ac:dyDescent="0.25">
      <c r="A183" s="270"/>
      <c r="B183" s="273"/>
      <c r="C183" s="193" t="s">
        <v>137</v>
      </c>
      <c r="D183" s="170">
        <v>0</v>
      </c>
      <c r="E183" s="170">
        <v>0</v>
      </c>
      <c r="F183" s="170">
        <v>0</v>
      </c>
      <c r="G183" s="170">
        <v>0</v>
      </c>
      <c r="H183" s="170">
        <v>0</v>
      </c>
      <c r="I183" s="171">
        <v>0</v>
      </c>
      <c r="J183" s="170">
        <v>0</v>
      </c>
      <c r="K183" s="170">
        <v>0</v>
      </c>
      <c r="L183" s="170">
        <v>0</v>
      </c>
      <c r="M183" s="170">
        <v>0</v>
      </c>
      <c r="N183" s="170">
        <v>0</v>
      </c>
      <c r="O183" s="170">
        <v>0</v>
      </c>
      <c r="P183" s="176">
        <f t="shared" si="58"/>
        <v>0</v>
      </c>
    </row>
    <row r="184" spans="1:16" ht="12.75" customHeight="1" x14ac:dyDescent="0.25">
      <c r="A184" s="268" t="s">
        <v>185</v>
      </c>
      <c r="B184" s="271" t="s">
        <v>177</v>
      </c>
      <c r="C184" s="185" t="s">
        <v>136</v>
      </c>
      <c r="D184" s="168">
        <f>SUM(D185:D188)</f>
        <v>0</v>
      </c>
      <c r="E184" s="168">
        <f t="shared" ref="E184:K184" si="63">SUM(E185:E188)</f>
        <v>0</v>
      </c>
      <c r="F184" s="168">
        <f t="shared" si="63"/>
        <v>0</v>
      </c>
      <c r="G184" s="168">
        <f t="shared" si="63"/>
        <v>0</v>
      </c>
      <c r="H184" s="168">
        <f t="shared" si="63"/>
        <v>0</v>
      </c>
      <c r="I184" s="169">
        <f t="shared" si="63"/>
        <v>0</v>
      </c>
      <c r="J184" s="168">
        <f t="shared" si="63"/>
        <v>0</v>
      </c>
      <c r="K184" s="168">
        <f t="shared" si="63"/>
        <v>0</v>
      </c>
      <c r="L184" s="170">
        <v>0</v>
      </c>
      <c r="M184" s="170">
        <v>0</v>
      </c>
      <c r="N184" s="170">
        <v>0</v>
      </c>
      <c r="O184" s="170">
        <v>0</v>
      </c>
      <c r="P184" s="176">
        <f t="shared" si="58"/>
        <v>0</v>
      </c>
    </row>
    <row r="185" spans="1:16" ht="39" customHeight="1" x14ac:dyDescent="0.25">
      <c r="A185" s="269"/>
      <c r="B185" s="272"/>
      <c r="C185" s="185" t="s">
        <v>130</v>
      </c>
      <c r="D185" s="172">
        <v>0</v>
      </c>
      <c r="E185" s="172">
        <v>0</v>
      </c>
      <c r="F185" s="172">
        <v>0</v>
      </c>
      <c r="G185" s="172">
        <v>0</v>
      </c>
      <c r="H185" s="172">
        <v>0</v>
      </c>
      <c r="I185" s="173">
        <v>0</v>
      </c>
      <c r="J185" s="172">
        <v>0</v>
      </c>
      <c r="K185" s="172">
        <v>0</v>
      </c>
      <c r="L185" s="170">
        <v>0</v>
      </c>
      <c r="M185" s="170">
        <v>0</v>
      </c>
      <c r="N185" s="170">
        <v>0</v>
      </c>
      <c r="O185" s="170">
        <v>0</v>
      </c>
      <c r="P185" s="176">
        <f t="shared" si="58"/>
        <v>0</v>
      </c>
    </row>
    <row r="186" spans="1:16" ht="18.75" customHeight="1" x14ac:dyDescent="0.25">
      <c r="A186" s="269"/>
      <c r="B186" s="272"/>
      <c r="C186" s="185" t="s">
        <v>131</v>
      </c>
      <c r="D186" s="172">
        <v>0</v>
      </c>
      <c r="E186" s="172">
        <v>0</v>
      </c>
      <c r="F186" s="172">
        <v>0</v>
      </c>
      <c r="G186" s="172">
        <v>0</v>
      </c>
      <c r="H186" s="172">
        <v>0</v>
      </c>
      <c r="I186" s="173">
        <v>0</v>
      </c>
      <c r="J186" s="172">
        <v>0</v>
      </c>
      <c r="K186" s="172">
        <v>0</v>
      </c>
      <c r="L186" s="170">
        <v>0</v>
      </c>
      <c r="M186" s="170">
        <v>0</v>
      </c>
      <c r="N186" s="170">
        <v>0</v>
      </c>
      <c r="O186" s="170">
        <v>0</v>
      </c>
      <c r="P186" s="176">
        <f t="shared" si="58"/>
        <v>0</v>
      </c>
    </row>
    <row r="187" spans="1:16" ht="18" customHeight="1" x14ac:dyDescent="0.25">
      <c r="A187" s="269"/>
      <c r="B187" s="272"/>
      <c r="C187" s="185" t="s">
        <v>134</v>
      </c>
      <c r="D187" s="172">
        <v>0</v>
      </c>
      <c r="E187" s="172">
        <v>0</v>
      </c>
      <c r="F187" s="172">
        <v>0</v>
      </c>
      <c r="G187" s="172">
        <v>0</v>
      </c>
      <c r="H187" s="172">
        <v>0</v>
      </c>
      <c r="I187" s="173">
        <v>0</v>
      </c>
      <c r="J187" s="172">
        <v>0</v>
      </c>
      <c r="K187" s="172">
        <v>0</v>
      </c>
      <c r="L187" s="170">
        <v>0</v>
      </c>
      <c r="M187" s="170">
        <v>0</v>
      </c>
      <c r="N187" s="170">
        <v>0</v>
      </c>
      <c r="O187" s="170">
        <v>0</v>
      </c>
      <c r="P187" s="176">
        <f t="shared" si="58"/>
        <v>0</v>
      </c>
    </row>
    <row r="188" spans="1:16" ht="98.45" customHeight="1" x14ac:dyDescent="0.25">
      <c r="A188" s="270"/>
      <c r="B188" s="273"/>
      <c r="C188" s="193" t="s">
        <v>137</v>
      </c>
      <c r="D188" s="172">
        <v>0</v>
      </c>
      <c r="E188" s="172">
        <v>0</v>
      </c>
      <c r="F188" s="172">
        <v>0</v>
      </c>
      <c r="G188" s="172">
        <v>0</v>
      </c>
      <c r="H188" s="172">
        <v>0</v>
      </c>
      <c r="I188" s="173">
        <v>0</v>
      </c>
      <c r="J188" s="172">
        <v>0</v>
      </c>
      <c r="K188" s="172">
        <v>0</v>
      </c>
      <c r="L188" s="170">
        <v>0</v>
      </c>
      <c r="M188" s="170">
        <v>0</v>
      </c>
      <c r="N188" s="170">
        <v>0</v>
      </c>
      <c r="O188" s="170">
        <v>0</v>
      </c>
      <c r="P188" s="176">
        <f t="shared" si="58"/>
        <v>0</v>
      </c>
    </row>
    <row r="189" spans="1:16" ht="40.9" customHeight="1" x14ac:dyDescent="0.25">
      <c r="A189" s="268" t="s">
        <v>187</v>
      </c>
      <c r="B189" s="271" t="s">
        <v>164</v>
      </c>
      <c r="C189" s="185" t="s">
        <v>136</v>
      </c>
      <c r="D189" s="174">
        <f>D190+D191+D192+D193</f>
        <v>0</v>
      </c>
      <c r="E189" s="174">
        <f t="shared" ref="E189:P189" si="64">E190+E191+E192+E193</f>
        <v>0</v>
      </c>
      <c r="F189" s="174">
        <f t="shared" si="64"/>
        <v>0</v>
      </c>
      <c r="G189" s="174">
        <f t="shared" si="64"/>
        <v>0</v>
      </c>
      <c r="H189" s="174">
        <f t="shared" si="64"/>
        <v>0</v>
      </c>
      <c r="I189" s="175">
        <f t="shared" si="64"/>
        <v>0</v>
      </c>
      <c r="J189" s="174">
        <f t="shared" si="64"/>
        <v>2</v>
      </c>
      <c r="K189" s="174">
        <f t="shared" si="64"/>
        <v>2</v>
      </c>
      <c r="L189" s="174">
        <f t="shared" si="64"/>
        <v>20</v>
      </c>
      <c r="M189" s="174">
        <f t="shared" si="64"/>
        <v>7</v>
      </c>
      <c r="N189" s="174">
        <f t="shared" si="64"/>
        <v>2</v>
      </c>
      <c r="O189" s="174">
        <f t="shared" si="64"/>
        <v>2</v>
      </c>
      <c r="P189" s="174">
        <f t="shared" si="64"/>
        <v>35</v>
      </c>
    </row>
    <row r="190" spans="1:16" ht="42.6" customHeight="1" x14ac:dyDescent="0.25">
      <c r="A190" s="269"/>
      <c r="B190" s="272"/>
      <c r="C190" s="185" t="s">
        <v>130</v>
      </c>
      <c r="D190" s="172">
        <v>0</v>
      </c>
      <c r="E190" s="172">
        <v>0</v>
      </c>
      <c r="F190" s="172">
        <v>0</v>
      </c>
      <c r="G190" s="172">
        <v>0</v>
      </c>
      <c r="H190" s="172">
        <v>0</v>
      </c>
      <c r="I190" s="173">
        <v>0</v>
      </c>
      <c r="J190" s="172">
        <v>0</v>
      </c>
      <c r="K190" s="172">
        <v>0</v>
      </c>
      <c r="L190" s="170">
        <v>0</v>
      </c>
      <c r="M190" s="170">
        <v>0</v>
      </c>
      <c r="N190" s="170">
        <v>0</v>
      </c>
      <c r="O190" s="170">
        <v>0</v>
      </c>
      <c r="P190" s="176">
        <f t="shared" si="58"/>
        <v>0</v>
      </c>
    </row>
    <row r="191" spans="1:16" ht="38.450000000000003" customHeight="1" x14ac:dyDescent="0.25">
      <c r="A191" s="269"/>
      <c r="B191" s="272"/>
      <c r="C191" s="185" t="s">
        <v>131</v>
      </c>
      <c r="D191" s="172">
        <v>0</v>
      </c>
      <c r="E191" s="172">
        <v>0</v>
      </c>
      <c r="F191" s="172">
        <v>0</v>
      </c>
      <c r="G191" s="172">
        <v>0</v>
      </c>
      <c r="H191" s="172">
        <v>0</v>
      </c>
      <c r="I191" s="173">
        <v>0</v>
      </c>
      <c r="J191" s="172">
        <v>0</v>
      </c>
      <c r="K191" s="172">
        <v>0</v>
      </c>
      <c r="L191" s="170">
        <v>0</v>
      </c>
      <c r="M191" s="170">
        <v>0</v>
      </c>
      <c r="N191" s="170">
        <v>0</v>
      </c>
      <c r="O191" s="170">
        <v>0</v>
      </c>
      <c r="P191" s="176">
        <f t="shared" si="58"/>
        <v>0</v>
      </c>
    </row>
    <row r="192" spans="1:16" ht="53.45" customHeight="1" x14ac:dyDescent="0.25">
      <c r="A192" s="269"/>
      <c r="B192" s="272"/>
      <c r="C192" s="185" t="s">
        <v>134</v>
      </c>
      <c r="D192" s="172">
        <v>0</v>
      </c>
      <c r="E192" s="172">
        <v>0</v>
      </c>
      <c r="F192" s="172">
        <v>0</v>
      </c>
      <c r="G192" s="172">
        <v>0</v>
      </c>
      <c r="H192" s="172">
        <v>0</v>
      </c>
      <c r="I192" s="173">
        <v>0</v>
      </c>
      <c r="J192" s="172">
        <v>2</v>
      </c>
      <c r="K192" s="172">
        <v>2</v>
      </c>
      <c r="L192" s="170">
        <v>20</v>
      </c>
      <c r="M192" s="170">
        <v>7</v>
      </c>
      <c r="N192" s="170">
        <v>2</v>
      </c>
      <c r="O192" s="170">
        <v>2</v>
      </c>
      <c r="P192" s="176">
        <f t="shared" si="58"/>
        <v>35</v>
      </c>
    </row>
    <row r="193" spans="1:16" ht="33.6" customHeight="1" x14ac:dyDescent="0.25">
      <c r="A193" s="270"/>
      <c r="B193" s="273"/>
      <c r="C193" s="185" t="s">
        <v>137</v>
      </c>
      <c r="D193" s="172">
        <v>0</v>
      </c>
      <c r="E193" s="172">
        <v>0</v>
      </c>
      <c r="F193" s="172">
        <v>0</v>
      </c>
      <c r="G193" s="172">
        <v>0</v>
      </c>
      <c r="H193" s="172">
        <v>0</v>
      </c>
      <c r="I193" s="173">
        <v>0</v>
      </c>
      <c r="J193" s="172">
        <v>0</v>
      </c>
      <c r="K193" s="172">
        <v>0</v>
      </c>
      <c r="L193" s="170">
        <v>0</v>
      </c>
      <c r="M193" s="170">
        <v>0</v>
      </c>
      <c r="N193" s="170">
        <v>0</v>
      </c>
      <c r="O193" s="170">
        <v>0</v>
      </c>
      <c r="P193" s="176">
        <f t="shared" si="58"/>
        <v>0</v>
      </c>
    </row>
    <row r="194" spans="1:16" ht="22.15" customHeight="1" x14ac:dyDescent="0.25">
      <c r="A194" s="268" t="s">
        <v>186</v>
      </c>
      <c r="B194" s="271" t="s">
        <v>178</v>
      </c>
      <c r="C194" s="185" t="s">
        <v>136</v>
      </c>
      <c r="D194" s="172">
        <f>D195+D196+D197+D198</f>
        <v>0</v>
      </c>
      <c r="E194" s="172">
        <f t="shared" ref="E194:K194" si="65">E195+E196+E197+E198</f>
        <v>0</v>
      </c>
      <c r="F194" s="172">
        <f t="shared" si="65"/>
        <v>0</v>
      </c>
      <c r="G194" s="172">
        <f t="shared" si="65"/>
        <v>0</v>
      </c>
      <c r="H194" s="172">
        <f t="shared" si="65"/>
        <v>0</v>
      </c>
      <c r="I194" s="173">
        <f t="shared" si="65"/>
        <v>0</v>
      </c>
      <c r="J194" s="174">
        <f t="shared" si="65"/>
        <v>0</v>
      </c>
      <c r="K194" s="174">
        <f t="shared" si="65"/>
        <v>0</v>
      </c>
      <c r="L194" s="168">
        <v>0</v>
      </c>
      <c r="M194" s="168">
        <v>0</v>
      </c>
      <c r="N194" s="168">
        <v>0</v>
      </c>
      <c r="O194" s="168">
        <v>0</v>
      </c>
      <c r="P194" s="176">
        <f t="shared" si="58"/>
        <v>0</v>
      </c>
    </row>
    <row r="195" spans="1:16" ht="36.6" customHeight="1" x14ac:dyDescent="0.25">
      <c r="A195" s="269"/>
      <c r="B195" s="272"/>
      <c r="C195" s="185" t="s">
        <v>130</v>
      </c>
      <c r="D195" s="172">
        <v>0</v>
      </c>
      <c r="E195" s="172">
        <v>0</v>
      </c>
      <c r="F195" s="172">
        <v>0</v>
      </c>
      <c r="G195" s="172">
        <v>0</v>
      </c>
      <c r="H195" s="172">
        <v>0</v>
      </c>
      <c r="I195" s="173">
        <v>0</v>
      </c>
      <c r="J195" s="172">
        <v>0</v>
      </c>
      <c r="K195" s="172">
        <v>0</v>
      </c>
      <c r="L195" s="170">
        <v>0</v>
      </c>
      <c r="M195" s="170">
        <v>0</v>
      </c>
      <c r="N195" s="170">
        <v>0</v>
      </c>
      <c r="O195" s="170">
        <v>0</v>
      </c>
      <c r="P195" s="176">
        <f t="shared" si="58"/>
        <v>0</v>
      </c>
    </row>
    <row r="196" spans="1:16" ht="32.450000000000003" customHeight="1" x14ac:dyDescent="0.25">
      <c r="A196" s="269"/>
      <c r="B196" s="272"/>
      <c r="C196" s="185" t="s">
        <v>131</v>
      </c>
      <c r="D196" s="172">
        <v>0</v>
      </c>
      <c r="E196" s="172">
        <v>0</v>
      </c>
      <c r="F196" s="172">
        <v>0</v>
      </c>
      <c r="G196" s="172">
        <v>0</v>
      </c>
      <c r="H196" s="172">
        <v>0</v>
      </c>
      <c r="I196" s="173">
        <v>0</v>
      </c>
      <c r="J196" s="172">
        <v>0</v>
      </c>
      <c r="K196" s="172">
        <v>0</v>
      </c>
      <c r="L196" s="170">
        <v>0</v>
      </c>
      <c r="M196" s="170">
        <v>0</v>
      </c>
      <c r="N196" s="170">
        <v>0</v>
      </c>
      <c r="O196" s="170">
        <v>0</v>
      </c>
      <c r="P196" s="176">
        <f t="shared" si="58"/>
        <v>0</v>
      </c>
    </row>
    <row r="197" spans="1:16" ht="31.5" x14ac:dyDescent="0.25">
      <c r="A197" s="269"/>
      <c r="B197" s="272"/>
      <c r="C197" s="185" t="s">
        <v>134</v>
      </c>
      <c r="D197" s="172">
        <v>0</v>
      </c>
      <c r="E197" s="172">
        <v>0</v>
      </c>
      <c r="F197" s="172">
        <v>0</v>
      </c>
      <c r="G197" s="172">
        <v>0</v>
      </c>
      <c r="H197" s="172">
        <v>0</v>
      </c>
      <c r="I197" s="173">
        <v>0</v>
      </c>
      <c r="J197" s="172">
        <v>0</v>
      </c>
      <c r="K197" s="172">
        <v>0</v>
      </c>
      <c r="L197" s="170">
        <v>0</v>
      </c>
      <c r="M197" s="170">
        <v>0</v>
      </c>
      <c r="N197" s="170">
        <v>0</v>
      </c>
      <c r="O197" s="170">
        <v>0</v>
      </c>
      <c r="P197" s="176">
        <f t="shared" si="58"/>
        <v>0</v>
      </c>
    </row>
    <row r="198" spans="1:16" ht="78" customHeight="1" x14ac:dyDescent="0.25">
      <c r="A198" s="270"/>
      <c r="B198" s="273"/>
      <c r="C198" s="193" t="s">
        <v>137</v>
      </c>
      <c r="D198" s="172">
        <v>0</v>
      </c>
      <c r="E198" s="172">
        <v>0</v>
      </c>
      <c r="F198" s="172">
        <v>0</v>
      </c>
      <c r="G198" s="172">
        <v>0</v>
      </c>
      <c r="H198" s="172">
        <v>0</v>
      </c>
      <c r="I198" s="173">
        <v>0</v>
      </c>
      <c r="J198" s="172">
        <v>0</v>
      </c>
      <c r="K198" s="172">
        <v>0</v>
      </c>
      <c r="L198" s="170">
        <v>0</v>
      </c>
      <c r="M198" s="170">
        <v>0</v>
      </c>
      <c r="N198" s="170">
        <v>0</v>
      </c>
      <c r="O198" s="170">
        <v>0</v>
      </c>
      <c r="P198" s="176">
        <f t="shared" si="58"/>
        <v>0</v>
      </c>
    </row>
    <row r="199" spans="1:16" ht="26.25" customHeight="1" x14ac:dyDescent="0.25">
      <c r="A199" s="274" t="s">
        <v>188</v>
      </c>
      <c r="B199" s="271" t="s">
        <v>178</v>
      </c>
      <c r="C199" s="185" t="s">
        <v>136</v>
      </c>
      <c r="D199" s="174">
        <f>D200+D201+D202+D203</f>
        <v>0</v>
      </c>
      <c r="E199" s="174">
        <f t="shared" ref="E199:K199" si="66">E200+E201+E202+E203</f>
        <v>0</v>
      </c>
      <c r="F199" s="174">
        <f t="shared" si="66"/>
        <v>0</v>
      </c>
      <c r="G199" s="174">
        <f t="shared" si="66"/>
        <v>0</v>
      </c>
      <c r="H199" s="174">
        <f t="shared" si="66"/>
        <v>0</v>
      </c>
      <c r="I199" s="175">
        <f t="shared" si="66"/>
        <v>0</v>
      </c>
      <c r="J199" s="174">
        <f t="shared" si="66"/>
        <v>0</v>
      </c>
      <c r="K199" s="174">
        <f t="shared" si="66"/>
        <v>0</v>
      </c>
      <c r="L199" s="168">
        <v>0</v>
      </c>
      <c r="M199" s="168">
        <v>0</v>
      </c>
      <c r="N199" s="168">
        <v>0</v>
      </c>
      <c r="O199" s="168">
        <v>0</v>
      </c>
      <c r="P199" s="176">
        <f t="shared" ref="P199:P203" si="67">J199+K199+L199+M199+N199+O199</f>
        <v>0</v>
      </c>
    </row>
    <row r="200" spans="1:16" ht="33.75" customHeight="1" x14ac:dyDescent="0.25">
      <c r="A200" s="274"/>
      <c r="B200" s="272"/>
      <c r="C200" s="185" t="s">
        <v>130</v>
      </c>
      <c r="D200" s="172">
        <v>0</v>
      </c>
      <c r="E200" s="172">
        <v>0</v>
      </c>
      <c r="F200" s="172">
        <v>0</v>
      </c>
      <c r="G200" s="172">
        <v>0</v>
      </c>
      <c r="H200" s="172">
        <v>0</v>
      </c>
      <c r="I200" s="173">
        <v>0</v>
      </c>
      <c r="J200" s="172">
        <v>0</v>
      </c>
      <c r="K200" s="172">
        <v>0</v>
      </c>
      <c r="L200" s="170">
        <v>0</v>
      </c>
      <c r="M200" s="170">
        <v>0</v>
      </c>
      <c r="N200" s="170">
        <v>0</v>
      </c>
      <c r="O200" s="170">
        <v>0</v>
      </c>
      <c r="P200" s="176">
        <f t="shared" si="67"/>
        <v>0</v>
      </c>
    </row>
    <row r="201" spans="1:16" ht="26.25" customHeight="1" x14ac:dyDescent="0.25">
      <c r="A201" s="274"/>
      <c r="B201" s="272"/>
      <c r="C201" s="185" t="s">
        <v>131</v>
      </c>
      <c r="D201" s="172">
        <v>0</v>
      </c>
      <c r="E201" s="172">
        <v>0</v>
      </c>
      <c r="F201" s="172">
        <v>0</v>
      </c>
      <c r="G201" s="172">
        <v>0</v>
      </c>
      <c r="H201" s="172">
        <v>0</v>
      </c>
      <c r="I201" s="173">
        <v>0</v>
      </c>
      <c r="J201" s="172">
        <v>0</v>
      </c>
      <c r="K201" s="172">
        <v>0</v>
      </c>
      <c r="L201" s="170">
        <v>0</v>
      </c>
      <c r="M201" s="170">
        <v>0</v>
      </c>
      <c r="N201" s="170">
        <v>0</v>
      </c>
      <c r="O201" s="170">
        <v>0</v>
      </c>
      <c r="P201" s="176">
        <f t="shared" si="67"/>
        <v>0</v>
      </c>
    </row>
    <row r="202" spans="1:16" ht="26.25" customHeight="1" x14ac:dyDescent="0.25">
      <c r="A202" s="274"/>
      <c r="B202" s="272"/>
      <c r="C202" s="185" t="s">
        <v>134</v>
      </c>
      <c r="D202" s="172">
        <v>0</v>
      </c>
      <c r="E202" s="172">
        <v>0</v>
      </c>
      <c r="F202" s="172">
        <v>0</v>
      </c>
      <c r="G202" s="172">
        <v>0</v>
      </c>
      <c r="H202" s="172">
        <v>0</v>
      </c>
      <c r="I202" s="173">
        <v>0</v>
      </c>
      <c r="J202" s="172">
        <v>0</v>
      </c>
      <c r="K202" s="172">
        <v>0</v>
      </c>
      <c r="L202" s="170">
        <v>0</v>
      </c>
      <c r="M202" s="170">
        <v>0</v>
      </c>
      <c r="N202" s="170">
        <v>0</v>
      </c>
      <c r="O202" s="170">
        <v>0</v>
      </c>
      <c r="P202" s="176">
        <f t="shared" si="67"/>
        <v>0</v>
      </c>
    </row>
    <row r="203" spans="1:16" ht="82.15" customHeight="1" x14ac:dyDescent="0.25">
      <c r="A203" s="274"/>
      <c r="B203" s="273"/>
      <c r="C203" s="193" t="s">
        <v>137</v>
      </c>
      <c r="D203" s="172">
        <v>0</v>
      </c>
      <c r="E203" s="172">
        <v>0</v>
      </c>
      <c r="F203" s="172">
        <v>0</v>
      </c>
      <c r="G203" s="172">
        <v>0</v>
      </c>
      <c r="H203" s="172">
        <v>0</v>
      </c>
      <c r="I203" s="173">
        <v>0</v>
      </c>
      <c r="J203" s="172">
        <v>0</v>
      </c>
      <c r="K203" s="172">
        <v>0</v>
      </c>
      <c r="L203" s="170">
        <v>0</v>
      </c>
      <c r="M203" s="170">
        <v>0</v>
      </c>
      <c r="N203" s="170">
        <v>0</v>
      </c>
      <c r="O203" s="170">
        <v>0</v>
      </c>
      <c r="P203" s="176">
        <f t="shared" si="67"/>
        <v>0</v>
      </c>
    </row>
  </sheetData>
  <mergeCells count="67">
    <mergeCell ref="A53:A59"/>
    <mergeCell ref="B53:B59"/>
    <mergeCell ref="A60:A64"/>
    <mergeCell ref="B60:B64"/>
    <mergeCell ref="A65:A69"/>
    <mergeCell ref="B65:B69"/>
    <mergeCell ref="A28:A42"/>
    <mergeCell ref="B28:B32"/>
    <mergeCell ref="B33:B37"/>
    <mergeCell ref="B38:B42"/>
    <mergeCell ref="A43:A52"/>
    <mergeCell ref="B43:B47"/>
    <mergeCell ref="B48:B52"/>
    <mergeCell ref="A8:A27"/>
    <mergeCell ref="B8:B12"/>
    <mergeCell ref="B13:B17"/>
    <mergeCell ref="B18:B22"/>
    <mergeCell ref="B23:B27"/>
    <mergeCell ref="F1:I1"/>
    <mergeCell ref="J1:P1"/>
    <mergeCell ref="A2:P2"/>
    <mergeCell ref="A3:P3"/>
    <mergeCell ref="A4:P4"/>
    <mergeCell ref="B70:B74"/>
    <mergeCell ref="B75:B79"/>
    <mergeCell ref="A80:A84"/>
    <mergeCell ref="B80:B84"/>
    <mergeCell ref="A90:A94"/>
    <mergeCell ref="B90:B94"/>
    <mergeCell ref="A85:A89"/>
    <mergeCell ref="B85:B89"/>
    <mergeCell ref="A70:A79"/>
    <mergeCell ref="A95:A99"/>
    <mergeCell ref="B95:B99"/>
    <mergeCell ref="A100:A104"/>
    <mergeCell ref="B100:B104"/>
    <mergeCell ref="A149:A163"/>
    <mergeCell ref="B149:B153"/>
    <mergeCell ref="B154:B158"/>
    <mergeCell ref="B159:B163"/>
    <mergeCell ref="A105:A109"/>
    <mergeCell ref="B105:B109"/>
    <mergeCell ref="A110:A114"/>
    <mergeCell ref="B110:B114"/>
    <mergeCell ref="A115:A119"/>
    <mergeCell ref="B115:B119"/>
    <mergeCell ref="A120:A124"/>
    <mergeCell ref="B120:B124"/>
    <mergeCell ref="A125:A136"/>
    <mergeCell ref="A137:A148"/>
    <mergeCell ref="B137:B148"/>
    <mergeCell ref="A179:A183"/>
    <mergeCell ref="B179:B183"/>
    <mergeCell ref="B164:B168"/>
    <mergeCell ref="B169:B173"/>
    <mergeCell ref="A164:A168"/>
    <mergeCell ref="A169:A173"/>
    <mergeCell ref="A174:A178"/>
    <mergeCell ref="B174:B178"/>
    <mergeCell ref="A184:A188"/>
    <mergeCell ref="B184:B188"/>
    <mergeCell ref="A189:A193"/>
    <mergeCell ref="B189:B193"/>
    <mergeCell ref="A199:A203"/>
    <mergeCell ref="B199:B203"/>
    <mergeCell ref="B194:B198"/>
    <mergeCell ref="A194:A198"/>
  </mergeCells>
  <pageMargins left="1.299212598425197" right="0.70866141732283472" top="0.74803149606299213" bottom="0.74803149606299213" header="0.31496062992125984" footer="0.31496062992125984"/>
  <pageSetup paperSize="9" scale="36" orientation="portrait" r:id="rId1"/>
  <rowBreaks count="1" manualBreakCount="1">
    <brk id="203" max="11" man="1"/>
  </rowBreaks>
  <colBreaks count="1" manualBreakCount="1">
    <brk id="16" max="22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60"/>
  <sheetViews>
    <sheetView view="pageBreakPreview" zoomScale="80" zoomScaleNormal="100" zoomScaleSheetLayoutView="80" workbookViewId="0">
      <selection activeCell="M157" sqref="M157"/>
    </sheetView>
  </sheetViews>
  <sheetFormatPr defaultColWidth="9.140625" defaultRowHeight="15.75" x14ac:dyDescent="0.25"/>
  <cols>
    <col min="1" max="1" width="36.7109375" style="163" customWidth="1"/>
    <col min="2" max="2" width="22.5703125" style="163" customWidth="1"/>
    <col min="3" max="3" width="23.140625" style="163" customWidth="1"/>
    <col min="4" max="4" width="12.42578125" style="163" hidden="1" customWidth="1"/>
    <col min="5" max="5" width="11.85546875" style="163" hidden="1" customWidth="1"/>
    <col min="6" max="6" width="11.140625" style="163" hidden="1" customWidth="1"/>
    <col min="7" max="7" width="11.5703125" style="163" hidden="1" customWidth="1"/>
    <col min="8" max="8" width="16.85546875" style="163" hidden="1" customWidth="1"/>
    <col min="9" max="9" width="10.85546875" style="118" hidden="1" customWidth="1"/>
    <col min="10" max="11" width="16.85546875" style="163" bestFit="1" customWidth="1"/>
    <col min="12" max="15" width="16.85546875" style="163" customWidth="1"/>
    <col min="16" max="16" width="20" style="163" customWidth="1"/>
    <col min="17" max="16384" width="9.140625" style="163"/>
  </cols>
  <sheetData>
    <row r="1" spans="1:17" ht="70.150000000000006" customHeight="1" x14ac:dyDescent="0.25">
      <c r="A1" s="162"/>
      <c r="B1" s="162"/>
      <c r="C1" s="162"/>
      <c r="D1" s="162"/>
      <c r="E1" s="162"/>
      <c r="F1" s="247"/>
      <c r="G1" s="247"/>
      <c r="H1" s="247"/>
      <c r="I1" s="247"/>
      <c r="J1" s="286" t="s">
        <v>180</v>
      </c>
      <c r="K1" s="286"/>
      <c r="L1" s="286"/>
      <c r="M1" s="286"/>
      <c r="N1" s="286"/>
      <c r="O1" s="286"/>
      <c r="P1" s="286"/>
    </row>
    <row r="2" spans="1:17" ht="58.5" customHeight="1" x14ac:dyDescent="0.25">
      <c r="A2" s="210" t="s">
        <v>189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</row>
    <row r="3" spans="1:17" ht="18.75" hidden="1" customHeight="1" x14ac:dyDescent="0.25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</row>
    <row r="4" spans="1:17" hidden="1" x14ac:dyDescent="0.25">
      <c r="A4" s="121"/>
      <c r="B4" s="121"/>
      <c r="C4" s="121"/>
      <c r="D4" s="121"/>
      <c r="E4" s="121"/>
      <c r="F4" s="117"/>
      <c r="G4" s="119"/>
      <c r="H4" s="120"/>
      <c r="I4" s="119"/>
      <c r="J4" s="179"/>
      <c r="K4" s="179"/>
      <c r="L4" s="179"/>
      <c r="M4" s="179"/>
      <c r="N4" s="179"/>
      <c r="O4" s="179"/>
      <c r="P4" s="179"/>
    </row>
    <row r="5" spans="1:17" x14ac:dyDescent="0.25">
      <c r="A5" s="121"/>
      <c r="B5" s="121"/>
      <c r="C5" s="121"/>
      <c r="D5" s="121"/>
      <c r="E5" s="121"/>
      <c r="F5" s="117"/>
      <c r="G5" s="119"/>
      <c r="H5" s="120"/>
      <c r="I5" s="119"/>
      <c r="K5" s="179"/>
      <c r="L5" s="179"/>
      <c r="M5" s="179"/>
      <c r="N5" s="179"/>
      <c r="O5" s="179"/>
      <c r="P5" s="179" t="s">
        <v>41</v>
      </c>
    </row>
    <row r="6" spans="1:17" ht="94.5" x14ac:dyDescent="0.25">
      <c r="A6" s="122" t="s">
        <v>124</v>
      </c>
      <c r="B6" s="122" t="s">
        <v>127</v>
      </c>
      <c r="C6" s="122" t="s">
        <v>79</v>
      </c>
      <c r="D6" s="122">
        <v>2015</v>
      </c>
      <c r="E6" s="122">
        <v>2016</v>
      </c>
      <c r="F6" s="122">
        <v>2017</v>
      </c>
      <c r="G6" s="122">
        <v>2018</v>
      </c>
      <c r="H6" s="123">
        <v>2019</v>
      </c>
      <c r="I6" s="122">
        <v>2020</v>
      </c>
      <c r="J6" s="187" t="s">
        <v>167</v>
      </c>
      <c r="K6" s="187" t="s">
        <v>168</v>
      </c>
      <c r="L6" s="187" t="s">
        <v>169</v>
      </c>
      <c r="M6" s="187" t="s">
        <v>170</v>
      </c>
      <c r="N6" s="187" t="s">
        <v>171</v>
      </c>
      <c r="O6" s="187" t="s">
        <v>166</v>
      </c>
      <c r="P6" s="125" t="s">
        <v>85</v>
      </c>
    </row>
    <row r="7" spans="1:17" hidden="1" x14ac:dyDescent="0.25">
      <c r="A7" s="261" t="s">
        <v>91</v>
      </c>
      <c r="B7" s="261" t="s">
        <v>128</v>
      </c>
      <c r="C7" s="185" t="s">
        <v>136</v>
      </c>
      <c r="D7" s="122" t="e">
        <f>SUM(D8:D11)</f>
        <v>#REF!</v>
      </c>
      <c r="E7" s="122" t="e">
        <f t="shared" ref="E7:K7" si="0">SUM(E8:E11)</f>
        <v>#REF!</v>
      </c>
      <c r="F7" s="122" t="e">
        <f t="shared" si="0"/>
        <v>#REF!</v>
      </c>
      <c r="G7" s="122" t="e">
        <f t="shared" si="0"/>
        <v>#REF!</v>
      </c>
      <c r="H7" s="122" t="e">
        <f t="shared" si="0"/>
        <v>#REF!</v>
      </c>
      <c r="I7" s="122" t="e">
        <f t="shared" si="0"/>
        <v>#REF!</v>
      </c>
      <c r="J7" s="122" t="e">
        <f t="shared" si="0"/>
        <v>#REF!</v>
      </c>
      <c r="K7" s="122" t="e">
        <f t="shared" si="0"/>
        <v>#REF!</v>
      </c>
      <c r="L7" s="122"/>
      <c r="M7" s="122"/>
      <c r="N7" s="122"/>
      <c r="O7" s="122"/>
      <c r="P7" s="164" t="e">
        <f t="shared" ref="P7:P38" si="1">SUM(D7:K7)</f>
        <v>#REF!</v>
      </c>
    </row>
    <row r="8" spans="1:17" ht="31.5" hidden="1" x14ac:dyDescent="0.25">
      <c r="A8" s="262"/>
      <c r="B8" s="262"/>
      <c r="C8" s="185" t="s">
        <v>130</v>
      </c>
      <c r="D8" s="122"/>
      <c r="E8" s="122"/>
      <c r="F8" s="122"/>
      <c r="G8" s="122"/>
      <c r="H8" s="123"/>
      <c r="I8" s="122"/>
      <c r="J8" s="124"/>
      <c r="K8" s="124"/>
      <c r="L8" s="124"/>
      <c r="M8" s="124"/>
      <c r="N8" s="124"/>
      <c r="O8" s="124"/>
      <c r="P8" s="164">
        <f t="shared" si="1"/>
        <v>0</v>
      </c>
    </row>
    <row r="9" spans="1:17" ht="31.5" hidden="1" x14ac:dyDescent="0.25">
      <c r="A9" s="262"/>
      <c r="B9" s="262"/>
      <c r="C9" s="185" t="s">
        <v>131</v>
      </c>
      <c r="D9" s="128" t="e">
        <f>D29+#REF!</f>
        <v>#REF!</v>
      </c>
      <c r="E9" s="128" t="e">
        <f>E29+#REF!</f>
        <v>#REF!</v>
      </c>
      <c r="F9" s="128" t="e">
        <f>F29+#REF!</f>
        <v>#REF!</v>
      </c>
      <c r="G9" s="128" t="e">
        <f>G29+#REF!</f>
        <v>#REF!</v>
      </c>
      <c r="H9" s="128" t="e">
        <f>H29+#REF!</f>
        <v>#REF!</v>
      </c>
      <c r="I9" s="128" t="e">
        <f>I29+#REF!</f>
        <v>#REF!</v>
      </c>
      <c r="J9" s="128" t="e">
        <f>J29+#REF!</f>
        <v>#REF!</v>
      </c>
      <c r="K9" s="128" t="e">
        <f>K29+#REF!</f>
        <v>#REF!</v>
      </c>
      <c r="L9" s="128"/>
      <c r="M9" s="128"/>
      <c r="N9" s="128"/>
      <c r="O9" s="128"/>
      <c r="P9" s="164" t="e">
        <f t="shared" si="1"/>
        <v>#REF!</v>
      </c>
    </row>
    <row r="10" spans="1:17" ht="31.5" hidden="1" x14ac:dyDescent="0.25">
      <c r="A10" s="262"/>
      <c r="B10" s="262"/>
      <c r="C10" s="185" t="s">
        <v>134</v>
      </c>
      <c r="D10" s="128" t="e">
        <f>D30+D148</f>
        <v>#REF!</v>
      </c>
      <c r="E10" s="128" t="e">
        <f t="shared" ref="E10:K10" si="2">E30+E148</f>
        <v>#REF!</v>
      </c>
      <c r="F10" s="128" t="e">
        <f t="shared" si="2"/>
        <v>#REF!</v>
      </c>
      <c r="G10" s="129" t="e">
        <f t="shared" si="2"/>
        <v>#REF!</v>
      </c>
      <c r="H10" s="129" t="e">
        <f>H30+#REF!</f>
        <v>#REF!</v>
      </c>
      <c r="I10" s="128" t="e">
        <f t="shared" si="2"/>
        <v>#REF!</v>
      </c>
      <c r="J10" s="128">
        <f t="shared" si="2"/>
        <v>14515.96</v>
      </c>
      <c r="K10" s="128">
        <f t="shared" si="2"/>
        <v>14817.779999999999</v>
      </c>
      <c r="L10" s="128"/>
      <c r="M10" s="128"/>
      <c r="N10" s="128"/>
      <c r="O10" s="128"/>
      <c r="P10" s="164" t="e">
        <f t="shared" si="1"/>
        <v>#REF!</v>
      </c>
    </row>
    <row r="11" spans="1:17" ht="47.25" hidden="1" x14ac:dyDescent="0.25">
      <c r="A11" s="262"/>
      <c r="B11" s="263"/>
      <c r="C11" s="185" t="s">
        <v>137</v>
      </c>
      <c r="D11" s="122"/>
      <c r="E11" s="122"/>
      <c r="F11" s="122"/>
      <c r="G11" s="122"/>
      <c r="H11" s="123"/>
      <c r="I11" s="122"/>
      <c r="J11" s="124"/>
      <c r="K11" s="124"/>
      <c r="L11" s="124"/>
      <c r="M11" s="124"/>
      <c r="N11" s="124"/>
      <c r="O11" s="124"/>
      <c r="P11" s="164">
        <f t="shared" si="1"/>
        <v>0</v>
      </c>
    </row>
    <row r="12" spans="1:17" hidden="1" x14ac:dyDescent="0.25">
      <c r="A12" s="262"/>
      <c r="B12" s="282" t="s">
        <v>129</v>
      </c>
      <c r="C12" s="185" t="s">
        <v>136</v>
      </c>
      <c r="D12" s="122" t="e">
        <f>SUM(D13:D16)</f>
        <v>#REF!</v>
      </c>
      <c r="E12" s="122" t="e">
        <f t="shared" ref="E12:K12" si="3">SUM(E13:E16)</f>
        <v>#REF!</v>
      </c>
      <c r="F12" s="122" t="e">
        <f t="shared" si="3"/>
        <v>#REF!</v>
      </c>
      <c r="G12" s="122" t="e">
        <f t="shared" si="3"/>
        <v>#REF!</v>
      </c>
      <c r="H12" s="122" t="e">
        <f t="shared" si="3"/>
        <v>#REF!</v>
      </c>
      <c r="I12" s="122" t="e">
        <f t="shared" si="3"/>
        <v>#REF!</v>
      </c>
      <c r="J12" s="122" t="e">
        <f t="shared" si="3"/>
        <v>#REF!</v>
      </c>
      <c r="K12" s="122" t="e">
        <f t="shared" si="3"/>
        <v>#REF!</v>
      </c>
      <c r="L12" s="122"/>
      <c r="M12" s="122"/>
      <c r="N12" s="122"/>
      <c r="O12" s="122"/>
      <c r="P12" s="164" t="e">
        <f t="shared" si="1"/>
        <v>#REF!</v>
      </c>
    </row>
    <row r="13" spans="1:17" ht="31.5" hidden="1" x14ac:dyDescent="0.25">
      <c r="A13" s="262"/>
      <c r="B13" s="283"/>
      <c r="C13" s="185" t="s">
        <v>130</v>
      </c>
      <c r="D13" s="122"/>
      <c r="E13" s="122"/>
      <c r="F13" s="122"/>
      <c r="G13" s="122"/>
      <c r="H13" s="123"/>
      <c r="I13" s="122"/>
      <c r="J13" s="124"/>
      <c r="K13" s="124"/>
      <c r="L13" s="124"/>
      <c r="M13" s="124"/>
      <c r="N13" s="124"/>
      <c r="O13" s="124"/>
      <c r="P13" s="164">
        <f t="shared" si="1"/>
        <v>0</v>
      </c>
    </row>
    <row r="14" spans="1:17" ht="31.5" hidden="1" x14ac:dyDescent="0.25">
      <c r="A14" s="262"/>
      <c r="B14" s="283"/>
      <c r="C14" s="185" t="s">
        <v>131</v>
      </c>
      <c r="D14" s="128" t="e">
        <f>SUM(D9)</f>
        <v>#REF!</v>
      </c>
      <c r="E14" s="128" t="e">
        <f t="shared" ref="E14:K15" si="4">SUM(E9)</f>
        <v>#REF!</v>
      </c>
      <c r="F14" s="128" t="e">
        <f t="shared" si="4"/>
        <v>#REF!</v>
      </c>
      <c r="G14" s="128" t="e">
        <f t="shared" si="4"/>
        <v>#REF!</v>
      </c>
      <c r="H14" s="128" t="e">
        <f t="shared" si="4"/>
        <v>#REF!</v>
      </c>
      <c r="I14" s="128" t="e">
        <f t="shared" si="4"/>
        <v>#REF!</v>
      </c>
      <c r="J14" s="128" t="e">
        <f t="shared" si="4"/>
        <v>#REF!</v>
      </c>
      <c r="K14" s="128" t="e">
        <f t="shared" si="4"/>
        <v>#REF!</v>
      </c>
      <c r="L14" s="128"/>
      <c r="M14" s="128"/>
      <c r="N14" s="128"/>
      <c r="O14" s="128"/>
      <c r="P14" s="164" t="e">
        <f t="shared" si="1"/>
        <v>#REF!</v>
      </c>
    </row>
    <row r="15" spans="1:17" ht="31.5" hidden="1" x14ac:dyDescent="0.25">
      <c r="A15" s="262"/>
      <c r="B15" s="283"/>
      <c r="C15" s="185" t="s">
        <v>134</v>
      </c>
      <c r="D15" s="128" t="e">
        <f>SUM(D10)</f>
        <v>#REF!</v>
      </c>
      <c r="E15" s="128" t="e">
        <f t="shared" si="4"/>
        <v>#REF!</v>
      </c>
      <c r="F15" s="128" t="e">
        <f t="shared" si="4"/>
        <v>#REF!</v>
      </c>
      <c r="G15" s="128" t="e">
        <f t="shared" si="4"/>
        <v>#REF!</v>
      </c>
      <c r="H15" s="128" t="e">
        <f t="shared" si="4"/>
        <v>#REF!</v>
      </c>
      <c r="I15" s="128" t="e">
        <f t="shared" si="4"/>
        <v>#REF!</v>
      </c>
      <c r="J15" s="128">
        <f t="shared" si="4"/>
        <v>14515.96</v>
      </c>
      <c r="K15" s="128">
        <f t="shared" si="4"/>
        <v>14817.779999999999</v>
      </c>
      <c r="L15" s="128"/>
      <c r="M15" s="128"/>
      <c r="N15" s="128"/>
      <c r="O15" s="128"/>
      <c r="P15" s="164" t="e">
        <f t="shared" si="1"/>
        <v>#REF!</v>
      </c>
    </row>
    <row r="16" spans="1:17" ht="47.25" hidden="1" x14ac:dyDescent="0.25">
      <c r="A16" s="262"/>
      <c r="B16" s="283"/>
      <c r="C16" s="185" t="s">
        <v>137</v>
      </c>
      <c r="D16" s="122"/>
      <c r="E16" s="122"/>
      <c r="F16" s="122"/>
      <c r="G16" s="122"/>
      <c r="H16" s="123"/>
      <c r="I16" s="122"/>
      <c r="J16" s="124"/>
      <c r="K16" s="124"/>
      <c r="L16" s="124"/>
      <c r="M16" s="124"/>
      <c r="N16" s="124"/>
      <c r="O16" s="124"/>
      <c r="P16" s="164">
        <f t="shared" si="1"/>
        <v>0</v>
      </c>
    </row>
    <row r="17" spans="1:16" hidden="1" x14ac:dyDescent="0.25">
      <c r="A17" s="262"/>
      <c r="B17" s="282" t="s">
        <v>109</v>
      </c>
      <c r="C17" s="185" t="s">
        <v>136</v>
      </c>
      <c r="D17" s="122" t="e">
        <f>SUM(D18:D21)</f>
        <v>#REF!</v>
      </c>
      <c r="E17" s="122" t="e">
        <f t="shared" ref="E17:K17" si="5">SUM(E18:E21)</f>
        <v>#REF!</v>
      </c>
      <c r="F17" s="122" t="e">
        <f t="shared" si="5"/>
        <v>#REF!</v>
      </c>
      <c r="G17" s="122" t="e">
        <f t="shared" si="5"/>
        <v>#REF!</v>
      </c>
      <c r="H17" s="122" t="e">
        <f t="shared" si="5"/>
        <v>#REF!</v>
      </c>
      <c r="I17" s="122" t="e">
        <f t="shared" si="5"/>
        <v>#REF!</v>
      </c>
      <c r="J17" s="122" t="e">
        <f t="shared" si="5"/>
        <v>#REF!</v>
      </c>
      <c r="K17" s="122" t="e">
        <f t="shared" si="5"/>
        <v>#REF!</v>
      </c>
      <c r="L17" s="122"/>
      <c r="M17" s="122"/>
      <c r="N17" s="122"/>
      <c r="O17" s="122"/>
      <c r="P17" s="164" t="e">
        <f t="shared" si="1"/>
        <v>#REF!</v>
      </c>
    </row>
    <row r="18" spans="1:16" ht="31.5" hidden="1" x14ac:dyDescent="0.25">
      <c r="A18" s="262"/>
      <c r="B18" s="283"/>
      <c r="C18" s="185" t="s">
        <v>130</v>
      </c>
      <c r="D18" s="122"/>
      <c r="E18" s="122"/>
      <c r="F18" s="122"/>
      <c r="G18" s="122"/>
      <c r="H18" s="123"/>
      <c r="I18" s="122"/>
      <c r="J18" s="124"/>
      <c r="K18" s="124"/>
      <c r="L18" s="124"/>
      <c r="M18" s="124"/>
      <c r="N18" s="124"/>
      <c r="O18" s="124"/>
      <c r="P18" s="164">
        <f t="shared" si="1"/>
        <v>0</v>
      </c>
    </row>
    <row r="19" spans="1:16" ht="31.5" hidden="1" x14ac:dyDescent="0.25">
      <c r="A19" s="262"/>
      <c r="B19" s="283"/>
      <c r="C19" s="185" t="s">
        <v>131</v>
      </c>
      <c r="D19" s="128" t="e">
        <f>SUM(D14)</f>
        <v>#REF!</v>
      </c>
      <c r="E19" s="128" t="e">
        <f t="shared" ref="E19:K20" si="6">SUM(E14)</f>
        <v>#REF!</v>
      </c>
      <c r="F19" s="128" t="e">
        <f t="shared" si="6"/>
        <v>#REF!</v>
      </c>
      <c r="G19" s="128" t="e">
        <f t="shared" si="6"/>
        <v>#REF!</v>
      </c>
      <c r="H19" s="128" t="e">
        <f t="shared" si="6"/>
        <v>#REF!</v>
      </c>
      <c r="I19" s="128" t="e">
        <f t="shared" si="6"/>
        <v>#REF!</v>
      </c>
      <c r="J19" s="128" t="e">
        <f t="shared" si="6"/>
        <v>#REF!</v>
      </c>
      <c r="K19" s="128" t="e">
        <f t="shared" si="6"/>
        <v>#REF!</v>
      </c>
      <c r="L19" s="128"/>
      <c r="M19" s="128"/>
      <c r="N19" s="128"/>
      <c r="O19" s="128"/>
      <c r="P19" s="164" t="e">
        <f t="shared" si="1"/>
        <v>#REF!</v>
      </c>
    </row>
    <row r="20" spans="1:16" ht="31.5" hidden="1" x14ac:dyDescent="0.25">
      <c r="A20" s="262"/>
      <c r="B20" s="283"/>
      <c r="C20" s="185" t="s">
        <v>134</v>
      </c>
      <c r="D20" s="128" t="e">
        <f>SUM(D15)</f>
        <v>#REF!</v>
      </c>
      <c r="E20" s="128" t="e">
        <f t="shared" si="6"/>
        <v>#REF!</v>
      </c>
      <c r="F20" s="128" t="e">
        <f t="shared" si="6"/>
        <v>#REF!</v>
      </c>
      <c r="G20" s="128" t="e">
        <f t="shared" si="6"/>
        <v>#REF!</v>
      </c>
      <c r="H20" s="128" t="e">
        <f t="shared" si="6"/>
        <v>#REF!</v>
      </c>
      <c r="I20" s="128" t="e">
        <f t="shared" si="6"/>
        <v>#REF!</v>
      </c>
      <c r="J20" s="128">
        <f t="shared" si="6"/>
        <v>14515.96</v>
      </c>
      <c r="K20" s="128">
        <f t="shared" si="6"/>
        <v>14817.779999999999</v>
      </c>
      <c r="L20" s="128"/>
      <c r="M20" s="128"/>
      <c r="N20" s="128"/>
      <c r="O20" s="128"/>
      <c r="P20" s="164" t="e">
        <f t="shared" si="1"/>
        <v>#REF!</v>
      </c>
    </row>
    <row r="21" spans="1:16" ht="47.25" hidden="1" x14ac:dyDescent="0.25">
      <c r="A21" s="262"/>
      <c r="B21" s="283"/>
      <c r="C21" s="185" t="s">
        <v>137</v>
      </c>
      <c r="D21" s="122"/>
      <c r="E21" s="122"/>
      <c r="F21" s="122"/>
      <c r="G21" s="122"/>
      <c r="H21" s="123"/>
      <c r="I21" s="122"/>
      <c r="J21" s="124"/>
      <c r="K21" s="124"/>
      <c r="L21" s="124"/>
      <c r="M21" s="124"/>
      <c r="N21" s="124"/>
      <c r="O21" s="124"/>
      <c r="P21" s="164">
        <f t="shared" si="1"/>
        <v>0</v>
      </c>
    </row>
    <row r="22" spans="1:16" hidden="1" x14ac:dyDescent="0.25">
      <c r="A22" s="262"/>
      <c r="B22" s="285" t="s">
        <v>113</v>
      </c>
      <c r="C22" s="185" t="s">
        <v>136</v>
      </c>
      <c r="D22" s="122" t="e">
        <f>SUM(D23:D26)</f>
        <v>#REF!</v>
      </c>
      <c r="E22" s="122" t="e">
        <f t="shared" ref="E22:K22" si="7">SUM(E23:E26)</f>
        <v>#REF!</v>
      </c>
      <c r="F22" s="122" t="e">
        <f t="shared" si="7"/>
        <v>#REF!</v>
      </c>
      <c r="G22" s="122" t="e">
        <f t="shared" si="7"/>
        <v>#REF!</v>
      </c>
      <c r="H22" s="122" t="e">
        <f t="shared" si="7"/>
        <v>#REF!</v>
      </c>
      <c r="I22" s="122" t="e">
        <f t="shared" si="7"/>
        <v>#REF!</v>
      </c>
      <c r="J22" s="122" t="e">
        <f t="shared" si="7"/>
        <v>#REF!</v>
      </c>
      <c r="K22" s="122" t="e">
        <f t="shared" si="7"/>
        <v>#REF!</v>
      </c>
      <c r="L22" s="122"/>
      <c r="M22" s="122"/>
      <c r="N22" s="122"/>
      <c r="O22" s="122"/>
      <c r="P22" s="164" t="e">
        <f t="shared" si="1"/>
        <v>#REF!</v>
      </c>
    </row>
    <row r="23" spans="1:16" ht="31.5" hidden="1" x14ac:dyDescent="0.25">
      <c r="A23" s="262"/>
      <c r="B23" s="285"/>
      <c r="C23" s="185" t="s">
        <v>130</v>
      </c>
      <c r="D23" s="122"/>
      <c r="E23" s="122"/>
      <c r="F23" s="122"/>
      <c r="G23" s="122"/>
      <c r="H23" s="123"/>
      <c r="I23" s="122"/>
      <c r="J23" s="124"/>
      <c r="K23" s="124"/>
      <c r="L23" s="124"/>
      <c r="M23" s="124"/>
      <c r="N23" s="124"/>
      <c r="O23" s="124"/>
      <c r="P23" s="164">
        <f t="shared" si="1"/>
        <v>0</v>
      </c>
    </row>
    <row r="24" spans="1:16" ht="31.5" hidden="1" x14ac:dyDescent="0.25">
      <c r="A24" s="262"/>
      <c r="B24" s="285"/>
      <c r="C24" s="185" t="s">
        <v>131</v>
      </c>
      <c r="D24" s="128" t="e">
        <f>SUM(D19)</f>
        <v>#REF!</v>
      </c>
      <c r="E24" s="128" t="e">
        <f t="shared" ref="E24:K25" si="8">SUM(E19)</f>
        <v>#REF!</v>
      </c>
      <c r="F24" s="128" t="e">
        <f t="shared" si="8"/>
        <v>#REF!</v>
      </c>
      <c r="G24" s="128" t="e">
        <f t="shared" si="8"/>
        <v>#REF!</v>
      </c>
      <c r="H24" s="128" t="e">
        <f t="shared" si="8"/>
        <v>#REF!</v>
      </c>
      <c r="I24" s="128" t="e">
        <f t="shared" si="8"/>
        <v>#REF!</v>
      </c>
      <c r="J24" s="128" t="e">
        <f t="shared" si="8"/>
        <v>#REF!</v>
      </c>
      <c r="K24" s="128" t="e">
        <f t="shared" si="8"/>
        <v>#REF!</v>
      </c>
      <c r="L24" s="128"/>
      <c r="M24" s="128"/>
      <c r="N24" s="128"/>
      <c r="O24" s="128"/>
      <c r="P24" s="164" t="e">
        <f t="shared" si="1"/>
        <v>#REF!</v>
      </c>
    </row>
    <row r="25" spans="1:16" ht="31.5" hidden="1" x14ac:dyDescent="0.25">
      <c r="A25" s="262"/>
      <c r="B25" s="285"/>
      <c r="C25" s="185" t="s">
        <v>134</v>
      </c>
      <c r="D25" s="128" t="e">
        <f>SUM(D20)</f>
        <v>#REF!</v>
      </c>
      <c r="E25" s="128" t="e">
        <f t="shared" si="8"/>
        <v>#REF!</v>
      </c>
      <c r="F25" s="128" t="e">
        <f t="shared" si="8"/>
        <v>#REF!</v>
      </c>
      <c r="G25" s="128" t="e">
        <f t="shared" si="8"/>
        <v>#REF!</v>
      </c>
      <c r="H25" s="128" t="e">
        <f t="shared" si="8"/>
        <v>#REF!</v>
      </c>
      <c r="I25" s="128" t="e">
        <f t="shared" si="8"/>
        <v>#REF!</v>
      </c>
      <c r="J25" s="128">
        <f t="shared" si="8"/>
        <v>14515.96</v>
      </c>
      <c r="K25" s="128">
        <f t="shared" si="8"/>
        <v>14817.779999999999</v>
      </c>
      <c r="L25" s="128"/>
      <c r="M25" s="128"/>
      <c r="N25" s="128"/>
      <c r="O25" s="128"/>
      <c r="P25" s="164" t="e">
        <f t="shared" si="1"/>
        <v>#REF!</v>
      </c>
    </row>
    <row r="26" spans="1:16" ht="47.25" hidden="1" x14ac:dyDescent="0.25">
      <c r="A26" s="263"/>
      <c r="B26" s="285"/>
      <c r="C26" s="185" t="s">
        <v>137</v>
      </c>
      <c r="D26" s="122"/>
      <c r="E26" s="122"/>
      <c r="F26" s="122"/>
      <c r="G26" s="122"/>
      <c r="H26" s="123"/>
      <c r="I26" s="122"/>
      <c r="J26" s="124"/>
      <c r="K26" s="124"/>
      <c r="L26" s="124"/>
      <c r="M26" s="124"/>
      <c r="N26" s="124"/>
      <c r="O26" s="124"/>
      <c r="P26" s="164">
        <f t="shared" si="1"/>
        <v>0</v>
      </c>
    </row>
    <row r="27" spans="1:16" hidden="1" x14ac:dyDescent="0.25">
      <c r="A27" s="261" t="s">
        <v>92</v>
      </c>
      <c r="B27" s="261" t="s">
        <v>135</v>
      </c>
      <c r="C27" s="185" t="s">
        <v>136</v>
      </c>
      <c r="D27" s="128">
        <f t="shared" ref="D27:K27" si="9">D42+D69</f>
        <v>10143.510000000002</v>
      </c>
      <c r="E27" s="128">
        <f t="shared" si="9"/>
        <v>11388.190000000002</v>
      </c>
      <c r="F27" s="128">
        <f t="shared" si="9"/>
        <v>12643.990000000002</v>
      </c>
      <c r="G27" s="128">
        <f t="shared" si="9"/>
        <v>13742.140000000001</v>
      </c>
      <c r="H27" s="129">
        <f t="shared" si="9"/>
        <v>15665.62</v>
      </c>
      <c r="I27" s="128">
        <f t="shared" si="9"/>
        <v>14677.64</v>
      </c>
      <c r="J27" s="130">
        <f t="shared" si="9"/>
        <v>14513.96</v>
      </c>
      <c r="K27" s="130">
        <f t="shared" si="9"/>
        <v>14815.779999999999</v>
      </c>
      <c r="L27" s="130"/>
      <c r="M27" s="130"/>
      <c r="N27" s="130"/>
      <c r="O27" s="130"/>
      <c r="P27" s="164">
        <f t="shared" si="1"/>
        <v>107590.82999999999</v>
      </c>
    </row>
    <row r="28" spans="1:16" ht="31.5" hidden="1" x14ac:dyDescent="0.25">
      <c r="A28" s="262"/>
      <c r="B28" s="262"/>
      <c r="C28" s="185" t="s">
        <v>130</v>
      </c>
      <c r="D28" s="128"/>
      <c r="E28" s="128"/>
      <c r="F28" s="128"/>
      <c r="G28" s="128"/>
      <c r="H28" s="129"/>
      <c r="I28" s="128"/>
      <c r="J28" s="130"/>
      <c r="K28" s="130"/>
      <c r="L28" s="130"/>
      <c r="M28" s="130"/>
      <c r="N28" s="130"/>
      <c r="O28" s="130"/>
      <c r="P28" s="164">
        <f t="shared" si="1"/>
        <v>0</v>
      </c>
    </row>
    <row r="29" spans="1:16" ht="31.5" hidden="1" x14ac:dyDescent="0.25">
      <c r="A29" s="262"/>
      <c r="B29" s="262"/>
      <c r="C29" s="185" t="s">
        <v>131</v>
      </c>
      <c r="D29" s="128"/>
      <c r="E29" s="128"/>
      <c r="F29" s="128"/>
      <c r="G29" s="128"/>
      <c r="H29" s="129"/>
      <c r="I29" s="128"/>
      <c r="J29" s="130"/>
      <c r="K29" s="130"/>
      <c r="L29" s="130"/>
      <c r="M29" s="130"/>
      <c r="N29" s="130"/>
      <c r="O29" s="130"/>
      <c r="P29" s="164">
        <f t="shared" si="1"/>
        <v>0</v>
      </c>
    </row>
    <row r="30" spans="1:16" ht="31.5" hidden="1" x14ac:dyDescent="0.25">
      <c r="A30" s="262"/>
      <c r="B30" s="262"/>
      <c r="C30" s="185" t="s">
        <v>134</v>
      </c>
      <c r="D30" s="128">
        <f>D45+D72</f>
        <v>10143.510000000002</v>
      </c>
      <c r="E30" s="128">
        <f t="shared" ref="E30:K30" si="10">E45+E72</f>
        <v>11388.190000000002</v>
      </c>
      <c r="F30" s="128">
        <f t="shared" si="10"/>
        <v>12643.990000000002</v>
      </c>
      <c r="G30" s="128">
        <f t="shared" si="10"/>
        <v>13742.140000000001</v>
      </c>
      <c r="H30" s="128">
        <f t="shared" si="10"/>
        <v>15665.62</v>
      </c>
      <c r="I30" s="128">
        <f t="shared" si="10"/>
        <v>14677.64</v>
      </c>
      <c r="J30" s="128">
        <f t="shared" si="10"/>
        <v>14513.96</v>
      </c>
      <c r="K30" s="128">
        <f t="shared" si="10"/>
        <v>14815.779999999999</v>
      </c>
      <c r="L30" s="128"/>
      <c r="M30" s="128"/>
      <c r="N30" s="128"/>
      <c r="O30" s="128"/>
      <c r="P30" s="164">
        <f t="shared" si="1"/>
        <v>107590.82999999999</v>
      </c>
    </row>
    <row r="31" spans="1:16" ht="31.5" hidden="1" x14ac:dyDescent="0.25">
      <c r="A31" s="262"/>
      <c r="B31" s="263"/>
      <c r="C31" s="185" t="s">
        <v>133</v>
      </c>
      <c r="D31" s="128"/>
      <c r="E31" s="128"/>
      <c r="F31" s="128"/>
      <c r="G31" s="128"/>
      <c r="H31" s="129"/>
      <c r="I31" s="128"/>
      <c r="J31" s="130"/>
      <c r="K31" s="130"/>
      <c r="L31" s="130"/>
      <c r="M31" s="130"/>
      <c r="N31" s="130"/>
      <c r="O31" s="130"/>
      <c r="P31" s="164">
        <f t="shared" si="1"/>
        <v>0</v>
      </c>
    </row>
    <row r="32" spans="1:16" hidden="1" x14ac:dyDescent="0.25">
      <c r="A32" s="262"/>
      <c r="B32" s="282" t="s">
        <v>129</v>
      </c>
      <c r="C32" s="185" t="s">
        <v>136</v>
      </c>
      <c r="D32" s="128">
        <f>SUM(D33:D36)</f>
        <v>10143.510000000002</v>
      </c>
      <c r="E32" s="128">
        <f t="shared" ref="E32:K32" si="11">SUM(E33:E36)</f>
        <v>11388.190000000002</v>
      </c>
      <c r="F32" s="128">
        <f t="shared" si="11"/>
        <v>12643.990000000002</v>
      </c>
      <c r="G32" s="128">
        <f t="shared" si="11"/>
        <v>13742.140000000001</v>
      </c>
      <c r="H32" s="128">
        <f t="shared" si="11"/>
        <v>15665.62</v>
      </c>
      <c r="I32" s="128">
        <f t="shared" si="11"/>
        <v>14677.64</v>
      </c>
      <c r="J32" s="128">
        <f t="shared" si="11"/>
        <v>14513.96</v>
      </c>
      <c r="K32" s="128">
        <f t="shared" si="11"/>
        <v>14815.779999999999</v>
      </c>
      <c r="L32" s="128"/>
      <c r="M32" s="128"/>
      <c r="N32" s="128"/>
      <c r="O32" s="128"/>
      <c r="P32" s="164">
        <f t="shared" si="1"/>
        <v>107590.82999999999</v>
      </c>
    </row>
    <row r="33" spans="1:16" ht="31.5" hidden="1" x14ac:dyDescent="0.25">
      <c r="A33" s="262"/>
      <c r="B33" s="283"/>
      <c r="C33" s="185" t="s">
        <v>130</v>
      </c>
      <c r="D33" s="128"/>
      <c r="E33" s="128"/>
      <c r="F33" s="128"/>
      <c r="G33" s="128"/>
      <c r="H33" s="129"/>
      <c r="I33" s="128"/>
      <c r="J33" s="130"/>
      <c r="K33" s="130"/>
      <c r="L33" s="130"/>
      <c r="M33" s="130"/>
      <c r="N33" s="130"/>
      <c r="O33" s="130"/>
      <c r="P33" s="164">
        <f t="shared" si="1"/>
        <v>0</v>
      </c>
    </row>
    <row r="34" spans="1:16" ht="31.5" hidden="1" x14ac:dyDescent="0.25">
      <c r="A34" s="262"/>
      <c r="B34" s="283"/>
      <c r="C34" s="185" t="s">
        <v>131</v>
      </c>
      <c r="D34" s="128"/>
      <c r="E34" s="128"/>
      <c r="F34" s="128"/>
      <c r="G34" s="128"/>
      <c r="H34" s="129"/>
      <c r="I34" s="128"/>
      <c r="J34" s="130"/>
      <c r="K34" s="130"/>
      <c r="L34" s="130"/>
      <c r="M34" s="130"/>
      <c r="N34" s="130"/>
      <c r="O34" s="130"/>
      <c r="P34" s="164">
        <f t="shared" si="1"/>
        <v>0</v>
      </c>
    </row>
    <row r="35" spans="1:16" ht="31.5" hidden="1" x14ac:dyDescent="0.25">
      <c r="A35" s="262"/>
      <c r="B35" s="283"/>
      <c r="C35" s="185" t="s">
        <v>134</v>
      </c>
      <c r="D35" s="128">
        <f>SUM(D30)</f>
        <v>10143.510000000002</v>
      </c>
      <c r="E35" s="128">
        <f t="shared" ref="E35:K35" si="12">SUM(E30)</f>
        <v>11388.190000000002</v>
      </c>
      <c r="F35" s="128">
        <f t="shared" si="12"/>
        <v>12643.990000000002</v>
      </c>
      <c r="G35" s="128">
        <f t="shared" si="12"/>
        <v>13742.140000000001</v>
      </c>
      <c r="H35" s="128">
        <f t="shared" si="12"/>
        <v>15665.62</v>
      </c>
      <c r="I35" s="128">
        <f t="shared" si="12"/>
        <v>14677.64</v>
      </c>
      <c r="J35" s="128">
        <f t="shared" si="12"/>
        <v>14513.96</v>
      </c>
      <c r="K35" s="128">
        <f t="shared" si="12"/>
        <v>14815.779999999999</v>
      </c>
      <c r="L35" s="128"/>
      <c r="M35" s="128"/>
      <c r="N35" s="128"/>
      <c r="O35" s="128"/>
      <c r="P35" s="164">
        <f t="shared" si="1"/>
        <v>107590.82999999999</v>
      </c>
    </row>
    <row r="36" spans="1:16" ht="31.5" hidden="1" x14ac:dyDescent="0.25">
      <c r="A36" s="262"/>
      <c r="B36" s="283"/>
      <c r="C36" s="185" t="s">
        <v>138</v>
      </c>
      <c r="D36" s="128"/>
      <c r="E36" s="128"/>
      <c r="F36" s="128"/>
      <c r="G36" s="128"/>
      <c r="H36" s="129"/>
      <c r="I36" s="128"/>
      <c r="J36" s="130"/>
      <c r="K36" s="130"/>
      <c r="L36" s="130"/>
      <c r="M36" s="130"/>
      <c r="N36" s="130"/>
      <c r="O36" s="130"/>
      <c r="P36" s="164">
        <f t="shared" si="1"/>
        <v>0</v>
      </c>
    </row>
    <row r="37" spans="1:16" hidden="1" x14ac:dyDescent="0.25">
      <c r="A37" s="262"/>
      <c r="B37" s="285" t="s">
        <v>113</v>
      </c>
      <c r="C37" s="185" t="s">
        <v>136</v>
      </c>
      <c r="D37" s="128">
        <f>SUM(D38:D41)</f>
        <v>10143.510000000002</v>
      </c>
      <c r="E37" s="128">
        <f t="shared" ref="E37:K37" si="13">SUM(E38:E41)</f>
        <v>11388.190000000002</v>
      </c>
      <c r="F37" s="128">
        <f t="shared" si="13"/>
        <v>12643.990000000002</v>
      </c>
      <c r="G37" s="128">
        <f t="shared" si="13"/>
        <v>13742.140000000001</v>
      </c>
      <c r="H37" s="128">
        <f t="shared" si="13"/>
        <v>15665.62</v>
      </c>
      <c r="I37" s="128">
        <f t="shared" si="13"/>
        <v>14677.64</v>
      </c>
      <c r="J37" s="128">
        <f t="shared" si="13"/>
        <v>14513.96</v>
      </c>
      <c r="K37" s="128">
        <f t="shared" si="13"/>
        <v>14815.779999999999</v>
      </c>
      <c r="L37" s="128"/>
      <c r="M37" s="128"/>
      <c r="N37" s="128"/>
      <c r="O37" s="128"/>
      <c r="P37" s="164">
        <f t="shared" si="1"/>
        <v>107590.82999999999</v>
      </c>
    </row>
    <row r="38" spans="1:16" ht="31.5" hidden="1" x14ac:dyDescent="0.25">
      <c r="A38" s="262"/>
      <c r="B38" s="285"/>
      <c r="C38" s="185" t="s">
        <v>130</v>
      </c>
      <c r="D38" s="128"/>
      <c r="E38" s="128"/>
      <c r="F38" s="128"/>
      <c r="G38" s="128"/>
      <c r="H38" s="129"/>
      <c r="I38" s="128"/>
      <c r="J38" s="130"/>
      <c r="K38" s="130"/>
      <c r="L38" s="130"/>
      <c r="M38" s="130"/>
      <c r="N38" s="130"/>
      <c r="O38" s="130"/>
      <c r="P38" s="164">
        <f t="shared" si="1"/>
        <v>0</v>
      </c>
    </row>
    <row r="39" spans="1:16" ht="31.5" hidden="1" x14ac:dyDescent="0.25">
      <c r="A39" s="262"/>
      <c r="B39" s="285"/>
      <c r="C39" s="185" t="s">
        <v>131</v>
      </c>
      <c r="D39" s="128"/>
      <c r="E39" s="128"/>
      <c r="F39" s="128"/>
      <c r="G39" s="128"/>
      <c r="H39" s="129"/>
      <c r="I39" s="128"/>
      <c r="J39" s="130"/>
      <c r="K39" s="130"/>
      <c r="L39" s="130"/>
      <c r="M39" s="130"/>
      <c r="N39" s="130"/>
      <c r="O39" s="130"/>
      <c r="P39" s="164">
        <f t="shared" ref="P39:P70" si="14">SUM(D39:K39)</f>
        <v>0</v>
      </c>
    </row>
    <row r="40" spans="1:16" ht="31.5" hidden="1" x14ac:dyDescent="0.25">
      <c r="A40" s="262"/>
      <c r="B40" s="285"/>
      <c r="C40" s="185" t="s">
        <v>134</v>
      </c>
      <c r="D40" s="128">
        <f>SUM(D35)</f>
        <v>10143.510000000002</v>
      </c>
      <c r="E40" s="128">
        <f t="shared" ref="E40:K40" si="15">SUM(E35)</f>
        <v>11388.190000000002</v>
      </c>
      <c r="F40" s="128">
        <f t="shared" si="15"/>
        <v>12643.990000000002</v>
      </c>
      <c r="G40" s="128">
        <f t="shared" si="15"/>
        <v>13742.140000000001</v>
      </c>
      <c r="H40" s="128">
        <f t="shared" si="15"/>
        <v>15665.62</v>
      </c>
      <c r="I40" s="128">
        <f t="shared" si="15"/>
        <v>14677.64</v>
      </c>
      <c r="J40" s="128">
        <f t="shared" si="15"/>
        <v>14513.96</v>
      </c>
      <c r="K40" s="128">
        <f t="shared" si="15"/>
        <v>14815.779999999999</v>
      </c>
      <c r="L40" s="128"/>
      <c r="M40" s="128"/>
      <c r="N40" s="128"/>
      <c r="O40" s="128"/>
      <c r="P40" s="164">
        <f t="shared" si="14"/>
        <v>107590.82999999999</v>
      </c>
    </row>
    <row r="41" spans="1:16" ht="47.25" hidden="1" x14ac:dyDescent="0.25">
      <c r="A41" s="263"/>
      <c r="B41" s="285"/>
      <c r="C41" s="185" t="s">
        <v>137</v>
      </c>
      <c r="D41" s="128"/>
      <c r="E41" s="128"/>
      <c r="F41" s="128"/>
      <c r="G41" s="128"/>
      <c r="H41" s="129"/>
      <c r="I41" s="128"/>
      <c r="J41" s="130"/>
      <c r="K41" s="130"/>
      <c r="L41" s="130"/>
      <c r="M41" s="130"/>
      <c r="N41" s="130"/>
      <c r="O41" s="130"/>
      <c r="P41" s="164">
        <f t="shared" si="14"/>
        <v>0</v>
      </c>
    </row>
    <row r="42" spans="1:16" hidden="1" x14ac:dyDescent="0.25">
      <c r="A42" s="278" t="s">
        <v>94</v>
      </c>
      <c r="B42" s="282" t="s">
        <v>135</v>
      </c>
      <c r="C42" s="133" t="s">
        <v>136</v>
      </c>
      <c r="D42" s="132">
        <f t="shared" ref="D42:K42" si="16">SUM(D43:D46)</f>
        <v>1426.95</v>
      </c>
      <c r="E42" s="132">
        <f t="shared" si="16"/>
        <v>1435.1</v>
      </c>
      <c r="F42" s="132">
        <f t="shared" si="16"/>
        <v>2148.4</v>
      </c>
      <c r="G42" s="132">
        <f t="shared" si="16"/>
        <v>1493.7</v>
      </c>
      <c r="H42" s="134">
        <f t="shared" si="16"/>
        <v>1590.2800000000002</v>
      </c>
      <c r="I42" s="132">
        <f t="shared" si="16"/>
        <v>2333.6999999999998</v>
      </c>
      <c r="J42" s="135">
        <f t="shared" si="16"/>
        <v>1686.81</v>
      </c>
      <c r="K42" s="135">
        <f t="shared" si="16"/>
        <v>1686.81</v>
      </c>
      <c r="L42" s="135"/>
      <c r="M42" s="135"/>
      <c r="N42" s="135"/>
      <c r="O42" s="135"/>
      <c r="P42" s="164">
        <f t="shared" si="14"/>
        <v>13801.75</v>
      </c>
    </row>
    <row r="43" spans="1:16" ht="31.5" hidden="1" x14ac:dyDescent="0.25">
      <c r="A43" s="279"/>
      <c r="B43" s="283"/>
      <c r="C43" s="133" t="s">
        <v>130</v>
      </c>
      <c r="D43" s="132"/>
      <c r="E43" s="132"/>
      <c r="F43" s="132"/>
      <c r="G43" s="132"/>
      <c r="H43" s="134"/>
      <c r="I43" s="132"/>
      <c r="J43" s="135"/>
      <c r="K43" s="135"/>
      <c r="L43" s="135"/>
      <c r="M43" s="135"/>
      <c r="N43" s="135"/>
      <c r="O43" s="135"/>
      <c r="P43" s="164">
        <f t="shared" si="14"/>
        <v>0</v>
      </c>
    </row>
    <row r="44" spans="1:16" ht="31.5" hidden="1" x14ac:dyDescent="0.25">
      <c r="A44" s="279"/>
      <c r="B44" s="283"/>
      <c r="C44" s="133" t="s">
        <v>131</v>
      </c>
      <c r="D44" s="132"/>
      <c r="E44" s="132"/>
      <c r="F44" s="132"/>
      <c r="G44" s="132"/>
      <c r="H44" s="134"/>
      <c r="I44" s="132"/>
      <c r="J44" s="135"/>
      <c r="K44" s="135"/>
      <c r="L44" s="135"/>
      <c r="M44" s="135"/>
      <c r="N44" s="135"/>
      <c r="O44" s="135"/>
      <c r="P44" s="164">
        <f t="shared" si="14"/>
        <v>0</v>
      </c>
    </row>
    <row r="45" spans="1:16" ht="31.5" hidden="1" x14ac:dyDescent="0.25">
      <c r="A45" s="279"/>
      <c r="B45" s="283"/>
      <c r="C45" s="133" t="s">
        <v>132</v>
      </c>
      <c r="D45" s="132">
        <f>D57+D62+D67</f>
        <v>1426.95</v>
      </c>
      <c r="E45" s="132">
        <f t="shared" ref="E45:K45" si="17">E57+E62+E67</f>
        <v>1435.1</v>
      </c>
      <c r="F45" s="132">
        <f t="shared" si="17"/>
        <v>2148.4</v>
      </c>
      <c r="G45" s="132">
        <f t="shared" si="17"/>
        <v>1493.7</v>
      </c>
      <c r="H45" s="132">
        <f t="shared" si="17"/>
        <v>1590.2800000000002</v>
      </c>
      <c r="I45" s="132">
        <f t="shared" si="17"/>
        <v>2333.6999999999998</v>
      </c>
      <c r="J45" s="132">
        <f t="shared" si="17"/>
        <v>1686.81</v>
      </c>
      <c r="K45" s="132">
        <f t="shared" si="17"/>
        <v>1686.81</v>
      </c>
      <c r="L45" s="132"/>
      <c r="M45" s="132"/>
      <c r="N45" s="132"/>
      <c r="O45" s="132"/>
      <c r="P45" s="164">
        <f t="shared" si="14"/>
        <v>13801.75</v>
      </c>
    </row>
    <row r="46" spans="1:16" ht="31.5" hidden="1" x14ac:dyDescent="0.25">
      <c r="A46" s="279"/>
      <c r="B46" s="284"/>
      <c r="C46" s="133" t="s">
        <v>133</v>
      </c>
      <c r="D46" s="132"/>
      <c r="E46" s="132"/>
      <c r="F46" s="132"/>
      <c r="G46" s="132"/>
      <c r="H46" s="134"/>
      <c r="I46" s="132"/>
      <c r="J46" s="135"/>
      <c r="K46" s="135"/>
      <c r="L46" s="135"/>
      <c r="M46" s="135"/>
      <c r="N46" s="135"/>
      <c r="O46" s="135"/>
      <c r="P46" s="164">
        <f t="shared" si="14"/>
        <v>0</v>
      </c>
    </row>
    <row r="47" spans="1:16" hidden="1" x14ac:dyDescent="0.25">
      <c r="A47" s="279"/>
      <c r="B47" s="282" t="s">
        <v>129</v>
      </c>
      <c r="C47" s="133" t="s">
        <v>136</v>
      </c>
      <c r="D47" s="132">
        <f>SUM(D48:D51)</f>
        <v>1426.95</v>
      </c>
      <c r="E47" s="132">
        <f t="shared" ref="E47:K47" si="18">SUM(E48:E51)</f>
        <v>1435.1</v>
      </c>
      <c r="F47" s="132">
        <f t="shared" si="18"/>
        <v>2148.4</v>
      </c>
      <c r="G47" s="132">
        <f t="shared" si="18"/>
        <v>1493.7</v>
      </c>
      <c r="H47" s="132">
        <f t="shared" si="18"/>
        <v>1590.2800000000002</v>
      </c>
      <c r="I47" s="132">
        <f t="shared" si="18"/>
        <v>2333.6999999999998</v>
      </c>
      <c r="J47" s="132">
        <f t="shared" si="18"/>
        <v>1686.81</v>
      </c>
      <c r="K47" s="132">
        <f t="shared" si="18"/>
        <v>1686.81</v>
      </c>
      <c r="L47" s="132"/>
      <c r="M47" s="132"/>
      <c r="N47" s="132"/>
      <c r="O47" s="132"/>
      <c r="P47" s="164">
        <f t="shared" si="14"/>
        <v>13801.75</v>
      </c>
    </row>
    <row r="48" spans="1:16" ht="31.5" hidden="1" x14ac:dyDescent="0.25">
      <c r="A48" s="279"/>
      <c r="B48" s="283"/>
      <c r="C48" s="133" t="s">
        <v>130</v>
      </c>
      <c r="D48" s="132"/>
      <c r="E48" s="132"/>
      <c r="F48" s="132"/>
      <c r="G48" s="132"/>
      <c r="H48" s="134"/>
      <c r="I48" s="132"/>
      <c r="J48" s="135"/>
      <c r="K48" s="135"/>
      <c r="L48" s="135"/>
      <c r="M48" s="135"/>
      <c r="N48" s="135"/>
      <c r="O48" s="135"/>
      <c r="P48" s="164">
        <f t="shared" si="14"/>
        <v>0</v>
      </c>
    </row>
    <row r="49" spans="1:16" ht="31.5" hidden="1" x14ac:dyDescent="0.25">
      <c r="A49" s="279"/>
      <c r="B49" s="283"/>
      <c r="C49" s="133" t="s">
        <v>131</v>
      </c>
      <c r="D49" s="132"/>
      <c r="E49" s="132"/>
      <c r="F49" s="132"/>
      <c r="G49" s="132"/>
      <c r="H49" s="134"/>
      <c r="I49" s="132"/>
      <c r="J49" s="135"/>
      <c r="K49" s="135"/>
      <c r="L49" s="135"/>
      <c r="M49" s="135"/>
      <c r="N49" s="135"/>
      <c r="O49" s="135"/>
      <c r="P49" s="164">
        <f t="shared" si="14"/>
        <v>0</v>
      </c>
    </row>
    <row r="50" spans="1:16" ht="31.5" hidden="1" x14ac:dyDescent="0.25">
      <c r="A50" s="279"/>
      <c r="B50" s="283"/>
      <c r="C50" s="133" t="s">
        <v>132</v>
      </c>
      <c r="D50" s="132">
        <f>SUM(D45)</f>
        <v>1426.95</v>
      </c>
      <c r="E50" s="132">
        <f t="shared" ref="E50:K50" si="19">SUM(E45)</f>
        <v>1435.1</v>
      </c>
      <c r="F50" s="132">
        <f t="shared" si="19"/>
        <v>2148.4</v>
      </c>
      <c r="G50" s="132">
        <f t="shared" si="19"/>
        <v>1493.7</v>
      </c>
      <c r="H50" s="132">
        <f t="shared" si="19"/>
        <v>1590.2800000000002</v>
      </c>
      <c r="I50" s="132">
        <f t="shared" si="19"/>
        <v>2333.6999999999998</v>
      </c>
      <c r="J50" s="132">
        <f t="shared" si="19"/>
        <v>1686.81</v>
      </c>
      <c r="K50" s="132">
        <f t="shared" si="19"/>
        <v>1686.81</v>
      </c>
      <c r="L50" s="132"/>
      <c r="M50" s="132"/>
      <c r="N50" s="132"/>
      <c r="O50" s="132"/>
      <c r="P50" s="164">
        <f t="shared" si="14"/>
        <v>13801.75</v>
      </c>
    </row>
    <row r="51" spans="1:16" ht="31.5" hidden="1" x14ac:dyDescent="0.25">
      <c r="A51" s="279"/>
      <c r="B51" s="283"/>
      <c r="C51" s="133" t="s">
        <v>133</v>
      </c>
      <c r="D51" s="132"/>
      <c r="E51" s="132"/>
      <c r="F51" s="132"/>
      <c r="G51" s="132"/>
      <c r="H51" s="134"/>
      <c r="I51" s="132"/>
      <c r="J51" s="135"/>
      <c r="K51" s="135"/>
      <c r="L51" s="135"/>
      <c r="M51" s="135"/>
      <c r="N51" s="135"/>
      <c r="O51" s="135"/>
      <c r="P51" s="164">
        <f t="shared" si="14"/>
        <v>0</v>
      </c>
    </row>
    <row r="52" spans="1:16" hidden="1" x14ac:dyDescent="0.25">
      <c r="A52" s="254" t="s">
        <v>26</v>
      </c>
      <c r="B52" s="254"/>
      <c r="C52" s="133" t="s">
        <v>136</v>
      </c>
      <c r="D52" s="138">
        <f t="shared" ref="D52:K52" si="20">SUM(D57)</f>
        <v>1139.75</v>
      </c>
      <c r="E52" s="138">
        <f t="shared" si="20"/>
        <v>1139.75</v>
      </c>
      <c r="F52" s="138">
        <f t="shared" si="20"/>
        <v>1265.3</v>
      </c>
      <c r="G52" s="138">
        <f t="shared" si="20"/>
        <v>1146.5</v>
      </c>
      <c r="H52" s="139">
        <f>SUM(H57)</f>
        <v>1220.68</v>
      </c>
      <c r="I52" s="138">
        <f t="shared" si="20"/>
        <v>1792.7</v>
      </c>
      <c r="J52" s="140">
        <f t="shared" si="20"/>
        <v>1294.81</v>
      </c>
      <c r="K52" s="140">
        <f t="shared" si="20"/>
        <v>1294.81</v>
      </c>
      <c r="L52" s="140"/>
      <c r="M52" s="140"/>
      <c r="N52" s="140"/>
      <c r="O52" s="140"/>
      <c r="P52" s="164">
        <f t="shared" si="14"/>
        <v>10294.299999999999</v>
      </c>
    </row>
    <row r="53" spans="1:16" ht="31.5" hidden="1" x14ac:dyDescent="0.25">
      <c r="A53" s="255"/>
      <c r="B53" s="255"/>
      <c r="C53" s="133" t="s">
        <v>130</v>
      </c>
      <c r="D53" s="138"/>
      <c r="E53" s="138"/>
      <c r="F53" s="138"/>
      <c r="G53" s="138"/>
      <c r="H53" s="139"/>
      <c r="I53" s="138"/>
      <c r="J53" s="140"/>
      <c r="K53" s="140"/>
      <c r="L53" s="140"/>
      <c r="M53" s="140"/>
      <c r="N53" s="140"/>
      <c r="O53" s="140"/>
      <c r="P53" s="164">
        <f t="shared" si="14"/>
        <v>0</v>
      </c>
    </row>
    <row r="54" spans="1:16" ht="31.5" hidden="1" x14ac:dyDescent="0.25">
      <c r="A54" s="255"/>
      <c r="B54" s="255"/>
      <c r="C54" s="133" t="s">
        <v>131</v>
      </c>
      <c r="D54" s="138"/>
      <c r="E54" s="138"/>
      <c r="F54" s="138"/>
      <c r="G54" s="138"/>
      <c r="H54" s="139"/>
      <c r="I54" s="138"/>
      <c r="J54" s="140"/>
      <c r="K54" s="140"/>
      <c r="L54" s="140"/>
      <c r="M54" s="140"/>
      <c r="N54" s="140"/>
      <c r="O54" s="140"/>
      <c r="P54" s="164">
        <f t="shared" si="14"/>
        <v>0</v>
      </c>
    </row>
    <row r="55" spans="1:16" ht="31.5" hidden="1" x14ac:dyDescent="0.25">
      <c r="A55" s="255"/>
      <c r="B55" s="255"/>
      <c r="C55" s="133" t="s">
        <v>132</v>
      </c>
      <c r="D55" s="132"/>
      <c r="E55" s="132"/>
      <c r="F55" s="132"/>
      <c r="G55" s="132"/>
      <c r="H55" s="134"/>
      <c r="I55" s="132"/>
      <c r="J55" s="135"/>
      <c r="K55" s="135"/>
      <c r="L55" s="135"/>
      <c r="M55" s="135"/>
      <c r="N55" s="135"/>
      <c r="O55" s="135"/>
      <c r="P55" s="164">
        <f t="shared" si="14"/>
        <v>0</v>
      </c>
    </row>
    <row r="56" spans="1:16" ht="31.5" hidden="1" x14ac:dyDescent="0.25">
      <c r="A56" s="255"/>
      <c r="B56" s="255"/>
      <c r="C56" s="133" t="s">
        <v>133</v>
      </c>
      <c r="D56" s="132"/>
      <c r="E56" s="132"/>
      <c r="F56" s="132"/>
      <c r="G56" s="132"/>
      <c r="H56" s="134"/>
      <c r="I56" s="132"/>
      <c r="J56" s="135"/>
      <c r="K56" s="135"/>
      <c r="L56" s="135"/>
      <c r="M56" s="135"/>
      <c r="N56" s="135"/>
      <c r="O56" s="135"/>
      <c r="P56" s="164">
        <f t="shared" si="14"/>
        <v>0</v>
      </c>
    </row>
    <row r="57" spans="1:16" hidden="1" x14ac:dyDescent="0.25">
      <c r="A57" s="255"/>
      <c r="B57" s="255"/>
      <c r="C57" s="133" t="s">
        <v>81</v>
      </c>
      <c r="D57" s="138">
        <v>1139.75</v>
      </c>
      <c r="E57" s="138">
        <v>1139.75</v>
      </c>
      <c r="F57" s="138">
        <v>1265.3</v>
      </c>
      <c r="G57" s="138">
        <v>1146.5</v>
      </c>
      <c r="H57" s="139">
        <v>1220.68</v>
      </c>
      <c r="I57" s="138">
        <v>1792.7</v>
      </c>
      <c r="J57" s="140">
        <v>1294.81</v>
      </c>
      <c r="K57" s="140">
        <v>1294.81</v>
      </c>
      <c r="L57" s="140"/>
      <c r="M57" s="140"/>
      <c r="N57" s="140"/>
      <c r="O57" s="140"/>
      <c r="P57" s="164">
        <f t="shared" si="14"/>
        <v>10294.299999999999</v>
      </c>
    </row>
    <row r="58" spans="1:16" ht="31.5" hidden="1" x14ac:dyDescent="0.25">
      <c r="A58" s="256"/>
      <c r="B58" s="256"/>
      <c r="C58" s="133" t="s">
        <v>82</v>
      </c>
      <c r="D58" s="132"/>
      <c r="E58" s="132"/>
      <c r="F58" s="132"/>
      <c r="G58" s="132"/>
      <c r="H58" s="134"/>
      <c r="I58" s="132"/>
      <c r="J58" s="135"/>
      <c r="K58" s="135"/>
      <c r="L58" s="135"/>
      <c r="M58" s="135"/>
      <c r="N58" s="135"/>
      <c r="O58" s="135"/>
      <c r="P58" s="164">
        <f t="shared" si="14"/>
        <v>0</v>
      </c>
    </row>
    <row r="59" spans="1:16" hidden="1" x14ac:dyDescent="0.25">
      <c r="A59" s="254" t="s">
        <v>8</v>
      </c>
      <c r="B59" s="254"/>
      <c r="C59" s="133" t="s">
        <v>136</v>
      </c>
      <c r="D59" s="138">
        <f t="shared" ref="D59:K59" si="21">SUM(D62)</f>
        <v>0</v>
      </c>
      <c r="E59" s="138">
        <f t="shared" si="21"/>
        <v>0</v>
      </c>
      <c r="F59" s="138">
        <f t="shared" si="21"/>
        <v>519.1</v>
      </c>
      <c r="G59" s="138">
        <f t="shared" si="21"/>
        <v>1</v>
      </c>
      <c r="H59" s="139">
        <f t="shared" si="21"/>
        <v>1</v>
      </c>
      <c r="I59" s="138">
        <f t="shared" si="21"/>
        <v>1</v>
      </c>
      <c r="J59" s="140">
        <f t="shared" si="21"/>
        <v>1</v>
      </c>
      <c r="K59" s="140">
        <f t="shared" si="21"/>
        <v>1</v>
      </c>
      <c r="L59" s="140"/>
      <c r="M59" s="140"/>
      <c r="N59" s="140"/>
      <c r="O59" s="140"/>
      <c r="P59" s="164">
        <f t="shared" si="14"/>
        <v>524.1</v>
      </c>
    </row>
    <row r="60" spans="1:16" ht="31.5" hidden="1" x14ac:dyDescent="0.25">
      <c r="A60" s="255"/>
      <c r="B60" s="255"/>
      <c r="C60" s="133" t="s">
        <v>130</v>
      </c>
      <c r="D60" s="132"/>
      <c r="E60" s="132"/>
      <c r="F60" s="132"/>
      <c r="G60" s="132"/>
      <c r="H60" s="134"/>
      <c r="I60" s="132"/>
      <c r="J60" s="135"/>
      <c r="K60" s="135"/>
      <c r="L60" s="135"/>
      <c r="M60" s="135"/>
      <c r="N60" s="135"/>
      <c r="O60" s="135"/>
      <c r="P60" s="164">
        <f t="shared" si="14"/>
        <v>0</v>
      </c>
    </row>
    <row r="61" spans="1:16" ht="31.5" hidden="1" x14ac:dyDescent="0.25">
      <c r="A61" s="255"/>
      <c r="B61" s="255"/>
      <c r="C61" s="133" t="s">
        <v>131</v>
      </c>
      <c r="D61" s="132"/>
      <c r="E61" s="132"/>
      <c r="F61" s="132"/>
      <c r="G61" s="132"/>
      <c r="H61" s="134"/>
      <c r="I61" s="132"/>
      <c r="J61" s="135"/>
      <c r="K61" s="135"/>
      <c r="L61" s="135"/>
      <c r="M61" s="135"/>
      <c r="N61" s="135"/>
      <c r="O61" s="135"/>
      <c r="P61" s="164">
        <f t="shared" si="14"/>
        <v>0</v>
      </c>
    </row>
    <row r="62" spans="1:16" ht="31.5" hidden="1" x14ac:dyDescent="0.25">
      <c r="A62" s="255"/>
      <c r="B62" s="255"/>
      <c r="C62" s="133" t="s">
        <v>132</v>
      </c>
      <c r="D62" s="138">
        <v>0</v>
      </c>
      <c r="E62" s="138">
        <v>0</v>
      </c>
      <c r="F62" s="138">
        <v>519.1</v>
      </c>
      <c r="G62" s="138">
        <v>1</v>
      </c>
      <c r="H62" s="139">
        <v>1</v>
      </c>
      <c r="I62" s="138">
        <v>1</v>
      </c>
      <c r="J62" s="140">
        <v>1</v>
      </c>
      <c r="K62" s="140">
        <v>1</v>
      </c>
      <c r="L62" s="140"/>
      <c r="M62" s="140"/>
      <c r="N62" s="140"/>
      <c r="O62" s="140"/>
      <c r="P62" s="164">
        <f t="shared" si="14"/>
        <v>524.1</v>
      </c>
    </row>
    <row r="63" spans="1:16" ht="31.5" hidden="1" x14ac:dyDescent="0.25">
      <c r="A63" s="256"/>
      <c r="B63" s="256"/>
      <c r="C63" s="133" t="s">
        <v>133</v>
      </c>
      <c r="D63" s="132"/>
      <c r="E63" s="132"/>
      <c r="F63" s="132"/>
      <c r="G63" s="132"/>
      <c r="H63" s="134"/>
      <c r="I63" s="132"/>
      <c r="J63" s="135"/>
      <c r="K63" s="135"/>
      <c r="L63" s="135"/>
      <c r="M63" s="135"/>
      <c r="N63" s="135"/>
      <c r="O63" s="135"/>
      <c r="P63" s="164">
        <f t="shared" si="14"/>
        <v>0</v>
      </c>
    </row>
    <row r="64" spans="1:16" hidden="1" x14ac:dyDescent="0.25">
      <c r="A64" s="254" t="s">
        <v>28</v>
      </c>
      <c r="B64" s="254"/>
      <c r="C64" s="133" t="s">
        <v>136</v>
      </c>
      <c r="D64" s="138">
        <f t="shared" ref="D64:K64" si="22">SUM(D67)</f>
        <v>287.2</v>
      </c>
      <c r="E64" s="138">
        <f t="shared" si="22"/>
        <v>295.35000000000002</v>
      </c>
      <c r="F64" s="138">
        <f t="shared" si="22"/>
        <v>364</v>
      </c>
      <c r="G64" s="138">
        <f t="shared" si="22"/>
        <v>346.2</v>
      </c>
      <c r="H64" s="139">
        <f t="shared" si="22"/>
        <v>368.6</v>
      </c>
      <c r="I64" s="138">
        <f t="shared" si="22"/>
        <v>540</v>
      </c>
      <c r="J64" s="140">
        <f t="shared" si="22"/>
        <v>391</v>
      </c>
      <c r="K64" s="140">
        <f t="shared" si="22"/>
        <v>391</v>
      </c>
      <c r="L64" s="140"/>
      <c r="M64" s="140"/>
      <c r="N64" s="140"/>
      <c r="O64" s="140"/>
      <c r="P64" s="164">
        <f t="shared" si="14"/>
        <v>2983.35</v>
      </c>
    </row>
    <row r="65" spans="1:16" ht="31.5" hidden="1" x14ac:dyDescent="0.25">
      <c r="A65" s="255"/>
      <c r="B65" s="255"/>
      <c r="C65" s="133" t="s">
        <v>130</v>
      </c>
      <c r="D65" s="132"/>
      <c r="E65" s="132"/>
      <c r="F65" s="132"/>
      <c r="G65" s="132"/>
      <c r="H65" s="134"/>
      <c r="I65" s="132"/>
      <c r="J65" s="135"/>
      <c r="K65" s="135"/>
      <c r="L65" s="135"/>
      <c r="M65" s="135"/>
      <c r="N65" s="135"/>
      <c r="O65" s="135"/>
      <c r="P65" s="164">
        <f t="shared" si="14"/>
        <v>0</v>
      </c>
    </row>
    <row r="66" spans="1:16" ht="31.5" hidden="1" x14ac:dyDescent="0.25">
      <c r="A66" s="255"/>
      <c r="B66" s="255"/>
      <c r="C66" s="133" t="s">
        <v>131</v>
      </c>
      <c r="D66" s="132"/>
      <c r="E66" s="132"/>
      <c r="F66" s="132"/>
      <c r="G66" s="132"/>
      <c r="H66" s="134"/>
      <c r="I66" s="132"/>
      <c r="J66" s="135"/>
      <c r="K66" s="135"/>
      <c r="L66" s="135"/>
      <c r="M66" s="135"/>
      <c r="N66" s="135"/>
      <c r="O66" s="135"/>
      <c r="P66" s="164">
        <f t="shared" si="14"/>
        <v>0</v>
      </c>
    </row>
    <row r="67" spans="1:16" ht="31.5" hidden="1" x14ac:dyDescent="0.25">
      <c r="A67" s="255"/>
      <c r="B67" s="255"/>
      <c r="C67" s="133" t="s">
        <v>132</v>
      </c>
      <c r="D67" s="138">
        <v>287.2</v>
      </c>
      <c r="E67" s="138">
        <v>295.35000000000002</v>
      </c>
      <c r="F67" s="138">
        <v>364</v>
      </c>
      <c r="G67" s="138">
        <v>346.2</v>
      </c>
      <c r="H67" s="139">
        <v>368.6</v>
      </c>
      <c r="I67" s="138">
        <v>540</v>
      </c>
      <c r="J67" s="140">
        <v>391</v>
      </c>
      <c r="K67" s="140">
        <v>391</v>
      </c>
      <c r="L67" s="140"/>
      <c r="M67" s="140"/>
      <c r="N67" s="140"/>
      <c r="O67" s="140"/>
      <c r="P67" s="164">
        <f t="shared" si="14"/>
        <v>2983.35</v>
      </c>
    </row>
    <row r="68" spans="1:16" ht="31.5" hidden="1" x14ac:dyDescent="0.25">
      <c r="A68" s="256"/>
      <c r="B68" s="256"/>
      <c r="C68" s="133" t="s">
        <v>133</v>
      </c>
      <c r="D68" s="132"/>
      <c r="E68" s="132"/>
      <c r="F68" s="132"/>
      <c r="G68" s="132"/>
      <c r="H68" s="134"/>
      <c r="I68" s="132"/>
      <c r="J68" s="135"/>
      <c r="K68" s="135"/>
      <c r="L68" s="135"/>
      <c r="M68" s="135"/>
      <c r="N68" s="135"/>
      <c r="O68" s="135"/>
      <c r="P68" s="164">
        <f t="shared" si="14"/>
        <v>0</v>
      </c>
    </row>
    <row r="69" spans="1:16" hidden="1" x14ac:dyDescent="0.25">
      <c r="A69" s="278" t="s">
        <v>95</v>
      </c>
      <c r="B69" s="282" t="s">
        <v>135</v>
      </c>
      <c r="C69" s="133" t="s">
        <v>136</v>
      </c>
      <c r="D69" s="132">
        <f t="shared" ref="D69:G69" si="23">D79+D84+D89+D94+D99+D104+D109+D114+D119+D136</f>
        <v>8716.5600000000013</v>
      </c>
      <c r="E69" s="132">
        <f t="shared" si="23"/>
        <v>9953.090000000002</v>
      </c>
      <c r="F69" s="132">
        <f t="shared" si="23"/>
        <v>10495.590000000002</v>
      </c>
      <c r="G69" s="132">
        <f t="shared" si="23"/>
        <v>12248.44</v>
      </c>
      <c r="H69" s="134">
        <f>H79+H84+H89+H94+H99+H104+H109+H114+H119+H136+H124</f>
        <v>14075.34</v>
      </c>
      <c r="I69" s="132">
        <f>I79+I84+I89+I94+I99+I104+I109+I114+I119+I136+I124</f>
        <v>12343.94</v>
      </c>
      <c r="J69" s="135">
        <f>J79+J84+J89+J94+J99+J104+J109+J114+J119+J136+J124</f>
        <v>12827.15</v>
      </c>
      <c r="K69" s="135">
        <f>K79+K84+K89+K94+K99+K104+K109+K114+K119+K136+K124</f>
        <v>13128.97</v>
      </c>
      <c r="L69" s="135"/>
      <c r="M69" s="135"/>
      <c r="N69" s="135"/>
      <c r="O69" s="135"/>
      <c r="P69" s="164">
        <f t="shared" si="14"/>
        <v>93789.08</v>
      </c>
    </row>
    <row r="70" spans="1:16" ht="31.5" hidden="1" x14ac:dyDescent="0.25">
      <c r="A70" s="279"/>
      <c r="B70" s="283"/>
      <c r="C70" s="133" t="s">
        <v>130</v>
      </c>
      <c r="D70" s="132"/>
      <c r="E70" s="132"/>
      <c r="F70" s="132"/>
      <c r="G70" s="132"/>
      <c r="H70" s="134"/>
      <c r="I70" s="132"/>
      <c r="J70" s="135"/>
      <c r="K70" s="135"/>
      <c r="L70" s="135"/>
      <c r="M70" s="135"/>
      <c r="N70" s="135"/>
      <c r="O70" s="135"/>
      <c r="P70" s="164">
        <f t="shared" si="14"/>
        <v>0</v>
      </c>
    </row>
    <row r="71" spans="1:16" ht="31.5" hidden="1" x14ac:dyDescent="0.25">
      <c r="A71" s="279"/>
      <c r="B71" s="283"/>
      <c r="C71" s="133" t="s">
        <v>131</v>
      </c>
      <c r="D71" s="132"/>
      <c r="E71" s="132"/>
      <c r="F71" s="132"/>
      <c r="G71" s="132"/>
      <c r="H71" s="134"/>
      <c r="I71" s="132"/>
      <c r="J71" s="135"/>
      <c r="K71" s="135"/>
      <c r="L71" s="135"/>
      <c r="M71" s="135"/>
      <c r="N71" s="135"/>
      <c r="O71" s="135"/>
      <c r="P71" s="164">
        <f t="shared" ref="P71:P102" si="24">SUM(D71:K71)</f>
        <v>0</v>
      </c>
    </row>
    <row r="72" spans="1:16" ht="31.5" hidden="1" x14ac:dyDescent="0.25">
      <c r="A72" s="279"/>
      <c r="B72" s="283"/>
      <c r="C72" s="133" t="s">
        <v>132</v>
      </c>
      <c r="D72" s="132">
        <f>D79+D84+D89+D94+D99++D104+D109+D114+D119+D136</f>
        <v>8716.5600000000013</v>
      </c>
      <c r="E72" s="132">
        <f t="shared" ref="E72:G72" si="25">E79+E84+E89+E94+E99++E104+E109+E114+E119+E136</f>
        <v>9953.090000000002</v>
      </c>
      <c r="F72" s="132">
        <f t="shared" si="25"/>
        <v>10495.590000000002</v>
      </c>
      <c r="G72" s="132">
        <f t="shared" si="25"/>
        <v>12248.44</v>
      </c>
      <c r="H72" s="134">
        <f t="shared" ref="H72:I72" si="26">H79+H84+H89+H94+H99++H104+H109+H114+H119+H136+H134</f>
        <v>14075.34</v>
      </c>
      <c r="I72" s="132">
        <f t="shared" si="26"/>
        <v>12343.94</v>
      </c>
      <c r="J72" s="135">
        <f>J79+J84+J89+J94+J99++J104+J109+J114+J119+J136+J134</f>
        <v>12827.15</v>
      </c>
      <c r="K72" s="135">
        <f>K79+K84+K89+K94+K99++K104+K109+K114+K119+K136+K134</f>
        <v>13128.97</v>
      </c>
      <c r="L72" s="135"/>
      <c r="M72" s="135"/>
      <c r="N72" s="135"/>
      <c r="O72" s="135"/>
      <c r="P72" s="164">
        <f t="shared" si="24"/>
        <v>93789.08</v>
      </c>
    </row>
    <row r="73" spans="1:16" ht="31.5" hidden="1" x14ac:dyDescent="0.25">
      <c r="A73" s="279"/>
      <c r="B73" s="284"/>
      <c r="C73" s="133" t="s">
        <v>133</v>
      </c>
      <c r="D73" s="132"/>
      <c r="E73" s="132"/>
      <c r="F73" s="132"/>
      <c r="G73" s="132"/>
      <c r="H73" s="134"/>
      <c r="I73" s="132"/>
      <c r="J73" s="135"/>
      <c r="K73" s="135"/>
      <c r="L73" s="135"/>
      <c r="M73" s="135"/>
      <c r="N73" s="135"/>
      <c r="O73" s="135"/>
      <c r="P73" s="164">
        <f t="shared" si="24"/>
        <v>0</v>
      </c>
    </row>
    <row r="74" spans="1:16" hidden="1" x14ac:dyDescent="0.25">
      <c r="A74" s="279"/>
      <c r="B74" s="282" t="s">
        <v>129</v>
      </c>
      <c r="C74" s="133" t="s">
        <v>136</v>
      </c>
      <c r="D74" s="132">
        <f>SUM(D77)</f>
        <v>8716.5600000000013</v>
      </c>
      <c r="E74" s="132">
        <f t="shared" ref="E74:K74" si="27">SUM(E77)</f>
        <v>9953.090000000002</v>
      </c>
      <c r="F74" s="132">
        <f t="shared" si="27"/>
        <v>10495.590000000002</v>
      </c>
      <c r="G74" s="132">
        <f t="shared" si="27"/>
        <v>12248.44</v>
      </c>
      <c r="H74" s="132">
        <f t="shared" si="27"/>
        <v>14075.34</v>
      </c>
      <c r="I74" s="132">
        <f t="shared" si="27"/>
        <v>12343.94</v>
      </c>
      <c r="J74" s="132">
        <f t="shared" si="27"/>
        <v>12827.15</v>
      </c>
      <c r="K74" s="132">
        <f t="shared" si="27"/>
        <v>13128.97</v>
      </c>
      <c r="L74" s="132"/>
      <c r="M74" s="132"/>
      <c r="N74" s="132"/>
      <c r="O74" s="132"/>
      <c r="P74" s="164">
        <f t="shared" si="24"/>
        <v>93789.08</v>
      </c>
    </row>
    <row r="75" spans="1:16" ht="31.5" hidden="1" x14ac:dyDescent="0.25">
      <c r="A75" s="279"/>
      <c r="B75" s="283"/>
      <c r="C75" s="133" t="s">
        <v>130</v>
      </c>
      <c r="D75" s="132"/>
      <c r="E75" s="132"/>
      <c r="F75" s="132"/>
      <c r="G75" s="132"/>
      <c r="H75" s="134"/>
      <c r="I75" s="132"/>
      <c r="J75" s="135"/>
      <c r="K75" s="135"/>
      <c r="L75" s="135"/>
      <c r="M75" s="135"/>
      <c r="N75" s="135"/>
      <c r="O75" s="135"/>
      <c r="P75" s="164">
        <f t="shared" si="24"/>
        <v>0</v>
      </c>
    </row>
    <row r="76" spans="1:16" ht="31.5" hidden="1" x14ac:dyDescent="0.25">
      <c r="A76" s="279"/>
      <c r="B76" s="283"/>
      <c r="C76" s="133" t="s">
        <v>131</v>
      </c>
      <c r="D76" s="132"/>
      <c r="E76" s="132"/>
      <c r="F76" s="132"/>
      <c r="G76" s="132"/>
      <c r="H76" s="134"/>
      <c r="I76" s="132"/>
      <c r="J76" s="135"/>
      <c r="K76" s="135"/>
      <c r="L76" s="135"/>
      <c r="M76" s="135"/>
      <c r="N76" s="135"/>
      <c r="O76" s="135"/>
      <c r="P76" s="164">
        <f t="shared" si="24"/>
        <v>0</v>
      </c>
    </row>
    <row r="77" spans="1:16" ht="31.5" hidden="1" x14ac:dyDescent="0.25">
      <c r="A77" s="279"/>
      <c r="B77" s="283"/>
      <c r="C77" s="133" t="s">
        <v>132</v>
      </c>
      <c r="D77" s="132">
        <f>SUM(D72)</f>
        <v>8716.5600000000013</v>
      </c>
      <c r="E77" s="132">
        <f t="shared" ref="E77:K77" si="28">SUM(E72)</f>
        <v>9953.090000000002</v>
      </c>
      <c r="F77" s="132">
        <f t="shared" si="28"/>
        <v>10495.590000000002</v>
      </c>
      <c r="G77" s="132">
        <f t="shared" si="28"/>
        <v>12248.44</v>
      </c>
      <c r="H77" s="132">
        <f t="shared" si="28"/>
        <v>14075.34</v>
      </c>
      <c r="I77" s="132">
        <f t="shared" si="28"/>
        <v>12343.94</v>
      </c>
      <c r="J77" s="132">
        <f t="shared" si="28"/>
        <v>12827.15</v>
      </c>
      <c r="K77" s="132">
        <f t="shared" si="28"/>
        <v>13128.97</v>
      </c>
      <c r="L77" s="132"/>
      <c r="M77" s="132"/>
      <c r="N77" s="132"/>
      <c r="O77" s="132"/>
      <c r="P77" s="164">
        <f t="shared" si="24"/>
        <v>93789.08</v>
      </c>
    </row>
    <row r="78" spans="1:16" ht="31.5" hidden="1" x14ac:dyDescent="0.25">
      <c r="A78" s="280"/>
      <c r="B78" s="283"/>
      <c r="C78" s="133" t="s">
        <v>133</v>
      </c>
      <c r="D78" s="132"/>
      <c r="E78" s="132"/>
      <c r="F78" s="132"/>
      <c r="G78" s="132"/>
      <c r="H78" s="134"/>
      <c r="I78" s="132"/>
      <c r="J78" s="135"/>
      <c r="K78" s="135"/>
      <c r="L78" s="135"/>
      <c r="M78" s="135"/>
      <c r="N78" s="135"/>
      <c r="O78" s="135"/>
      <c r="P78" s="164">
        <f t="shared" si="24"/>
        <v>0</v>
      </c>
    </row>
    <row r="79" spans="1:16" hidden="1" x14ac:dyDescent="0.25">
      <c r="A79" s="254" t="s">
        <v>26</v>
      </c>
      <c r="B79" s="254"/>
      <c r="C79" s="133" t="s">
        <v>136</v>
      </c>
      <c r="D79" s="138">
        <f t="shared" ref="D79:K79" si="29">SUM(D82)</f>
        <v>5169.07</v>
      </c>
      <c r="E79" s="138">
        <f t="shared" si="29"/>
        <v>5970.6</v>
      </c>
      <c r="F79" s="138">
        <f t="shared" si="29"/>
        <v>6238.6</v>
      </c>
      <c r="G79" s="138">
        <f t="shared" si="29"/>
        <v>6970</v>
      </c>
      <c r="H79" s="138">
        <f t="shared" si="29"/>
        <v>7782</v>
      </c>
      <c r="I79" s="138">
        <f t="shared" si="29"/>
        <v>8292</v>
      </c>
      <c r="J79" s="140">
        <f t="shared" si="29"/>
        <v>8292</v>
      </c>
      <c r="K79" s="140">
        <f t="shared" si="29"/>
        <v>8292</v>
      </c>
      <c r="L79" s="140"/>
      <c r="M79" s="140"/>
      <c r="N79" s="140"/>
      <c r="O79" s="140"/>
      <c r="P79" s="164">
        <f t="shared" si="24"/>
        <v>57006.270000000004</v>
      </c>
    </row>
    <row r="80" spans="1:16" ht="31.5" hidden="1" x14ac:dyDescent="0.25">
      <c r="A80" s="255"/>
      <c r="B80" s="255"/>
      <c r="C80" s="133" t="s">
        <v>130</v>
      </c>
      <c r="D80" s="132"/>
      <c r="E80" s="132"/>
      <c r="F80" s="132"/>
      <c r="G80" s="132"/>
      <c r="H80" s="134"/>
      <c r="I80" s="132"/>
      <c r="J80" s="135"/>
      <c r="K80" s="135"/>
      <c r="L80" s="135"/>
      <c r="M80" s="135"/>
      <c r="N80" s="135"/>
      <c r="O80" s="135"/>
      <c r="P80" s="164">
        <f t="shared" si="24"/>
        <v>0</v>
      </c>
    </row>
    <row r="81" spans="1:16" ht="31.5" hidden="1" x14ac:dyDescent="0.25">
      <c r="A81" s="255"/>
      <c r="B81" s="255"/>
      <c r="C81" s="133" t="s">
        <v>131</v>
      </c>
      <c r="D81" s="132"/>
      <c r="E81" s="132"/>
      <c r="F81" s="132"/>
      <c r="G81" s="132"/>
      <c r="H81" s="134"/>
      <c r="I81" s="132"/>
      <c r="J81" s="135"/>
      <c r="K81" s="135"/>
      <c r="L81" s="135"/>
      <c r="M81" s="135"/>
      <c r="N81" s="135"/>
      <c r="O81" s="135"/>
      <c r="P81" s="164">
        <f t="shared" si="24"/>
        <v>0</v>
      </c>
    </row>
    <row r="82" spans="1:16" ht="31.5" hidden="1" x14ac:dyDescent="0.25">
      <c r="A82" s="255"/>
      <c r="B82" s="255"/>
      <c r="C82" s="133" t="s">
        <v>132</v>
      </c>
      <c r="D82" s="138">
        <v>5169.07</v>
      </c>
      <c r="E82" s="138">
        <v>5970.6</v>
      </c>
      <c r="F82" s="138">
        <v>6238.6</v>
      </c>
      <c r="G82" s="138">
        <v>6970</v>
      </c>
      <c r="H82" s="139">
        <v>7782</v>
      </c>
      <c r="I82" s="138">
        <v>8292</v>
      </c>
      <c r="J82" s="140">
        <v>8292</v>
      </c>
      <c r="K82" s="140">
        <v>8292</v>
      </c>
      <c r="L82" s="140"/>
      <c r="M82" s="140"/>
      <c r="N82" s="140"/>
      <c r="O82" s="140"/>
      <c r="P82" s="164">
        <f t="shared" si="24"/>
        <v>57006.270000000004</v>
      </c>
    </row>
    <row r="83" spans="1:16" ht="31.5" hidden="1" x14ac:dyDescent="0.25">
      <c r="A83" s="256"/>
      <c r="B83" s="256"/>
      <c r="C83" s="133" t="s">
        <v>133</v>
      </c>
      <c r="D83" s="132"/>
      <c r="E83" s="132"/>
      <c r="F83" s="132"/>
      <c r="G83" s="132"/>
      <c r="H83" s="134"/>
      <c r="I83" s="132"/>
      <c r="J83" s="135"/>
      <c r="K83" s="135"/>
      <c r="L83" s="135"/>
      <c r="M83" s="135"/>
      <c r="N83" s="135"/>
      <c r="O83" s="135"/>
      <c r="P83" s="164">
        <f t="shared" si="24"/>
        <v>0</v>
      </c>
    </row>
    <row r="84" spans="1:16" hidden="1" x14ac:dyDescent="0.25">
      <c r="A84" s="254" t="s">
        <v>8</v>
      </c>
      <c r="B84" s="254"/>
      <c r="C84" s="133" t="s">
        <v>136</v>
      </c>
      <c r="D84" s="138">
        <f t="shared" ref="D84:K84" si="30">SUM(D87)</f>
        <v>20.8</v>
      </c>
      <c r="E84" s="138">
        <f t="shared" si="30"/>
        <v>30</v>
      </c>
      <c r="F84" s="138">
        <f t="shared" si="30"/>
        <v>30</v>
      </c>
      <c r="G84" s="138">
        <f t="shared" si="30"/>
        <v>31</v>
      </c>
      <c r="H84" s="139">
        <f t="shared" si="30"/>
        <v>31</v>
      </c>
      <c r="I84" s="138">
        <f t="shared" si="30"/>
        <v>31</v>
      </c>
      <c r="J84" s="140">
        <f t="shared" si="30"/>
        <v>31</v>
      </c>
      <c r="K84" s="140">
        <f t="shared" si="30"/>
        <v>31</v>
      </c>
      <c r="L84" s="140"/>
      <c r="M84" s="140"/>
      <c r="N84" s="140"/>
      <c r="O84" s="140"/>
      <c r="P84" s="164">
        <f t="shared" si="24"/>
        <v>235.8</v>
      </c>
    </row>
    <row r="85" spans="1:16" ht="31.5" hidden="1" x14ac:dyDescent="0.25">
      <c r="A85" s="255"/>
      <c r="B85" s="255"/>
      <c r="C85" s="133" t="s">
        <v>130</v>
      </c>
      <c r="D85" s="132"/>
      <c r="E85" s="132"/>
      <c r="F85" s="132"/>
      <c r="G85" s="132"/>
      <c r="H85" s="134"/>
      <c r="I85" s="132"/>
      <c r="J85" s="135"/>
      <c r="K85" s="135"/>
      <c r="L85" s="135"/>
      <c r="M85" s="135"/>
      <c r="N85" s="135"/>
      <c r="O85" s="135"/>
      <c r="P85" s="164">
        <f t="shared" si="24"/>
        <v>0</v>
      </c>
    </row>
    <row r="86" spans="1:16" ht="31.5" hidden="1" x14ac:dyDescent="0.25">
      <c r="A86" s="255"/>
      <c r="B86" s="255"/>
      <c r="C86" s="133" t="s">
        <v>131</v>
      </c>
      <c r="D86" s="132"/>
      <c r="E86" s="132"/>
      <c r="F86" s="132"/>
      <c r="G86" s="132"/>
      <c r="H86" s="134"/>
      <c r="I86" s="132"/>
      <c r="J86" s="135"/>
      <c r="K86" s="135"/>
      <c r="L86" s="135"/>
      <c r="M86" s="135"/>
      <c r="N86" s="135"/>
      <c r="O86" s="135"/>
      <c r="P86" s="164">
        <f t="shared" si="24"/>
        <v>0</v>
      </c>
    </row>
    <row r="87" spans="1:16" ht="31.5" hidden="1" x14ac:dyDescent="0.25">
      <c r="A87" s="255"/>
      <c r="B87" s="255"/>
      <c r="C87" s="133" t="s">
        <v>132</v>
      </c>
      <c r="D87" s="138">
        <v>20.8</v>
      </c>
      <c r="E87" s="138">
        <v>30</v>
      </c>
      <c r="F87" s="138">
        <v>30</v>
      </c>
      <c r="G87" s="138">
        <v>31</v>
      </c>
      <c r="H87" s="139">
        <v>31</v>
      </c>
      <c r="I87" s="138">
        <v>31</v>
      </c>
      <c r="J87" s="140">
        <v>31</v>
      </c>
      <c r="K87" s="140">
        <v>31</v>
      </c>
      <c r="L87" s="140"/>
      <c r="M87" s="140"/>
      <c r="N87" s="140"/>
      <c r="O87" s="140"/>
      <c r="P87" s="164">
        <f t="shared" si="24"/>
        <v>235.8</v>
      </c>
    </row>
    <row r="88" spans="1:16" ht="31.5" hidden="1" x14ac:dyDescent="0.25">
      <c r="A88" s="256"/>
      <c r="B88" s="256"/>
      <c r="C88" s="133" t="s">
        <v>133</v>
      </c>
      <c r="D88" s="132"/>
      <c r="E88" s="132"/>
      <c r="F88" s="132"/>
      <c r="G88" s="132"/>
      <c r="H88" s="134"/>
      <c r="I88" s="132"/>
      <c r="J88" s="135"/>
      <c r="K88" s="135"/>
      <c r="L88" s="135"/>
      <c r="M88" s="135"/>
      <c r="N88" s="135"/>
      <c r="O88" s="135"/>
      <c r="P88" s="164">
        <f t="shared" si="24"/>
        <v>0</v>
      </c>
    </row>
    <row r="89" spans="1:16" hidden="1" x14ac:dyDescent="0.25">
      <c r="A89" s="254" t="s">
        <v>28</v>
      </c>
      <c r="B89" s="254"/>
      <c r="C89" s="133" t="s">
        <v>136</v>
      </c>
      <c r="D89" s="138">
        <f t="shared" ref="D89:K89" si="31">SUM(D92)</f>
        <v>1539</v>
      </c>
      <c r="E89" s="138">
        <f t="shared" si="31"/>
        <v>1798.5</v>
      </c>
      <c r="F89" s="138">
        <f t="shared" si="31"/>
        <v>1898</v>
      </c>
      <c r="G89" s="138">
        <f t="shared" si="31"/>
        <v>2287</v>
      </c>
      <c r="H89" s="139">
        <f t="shared" si="31"/>
        <v>2273</v>
      </c>
      <c r="I89" s="138">
        <f t="shared" si="31"/>
        <v>2107</v>
      </c>
      <c r="J89" s="140">
        <f t="shared" si="31"/>
        <v>2107</v>
      </c>
      <c r="K89" s="140">
        <f t="shared" si="31"/>
        <v>2107</v>
      </c>
      <c r="L89" s="140"/>
      <c r="M89" s="140"/>
      <c r="N89" s="140"/>
      <c r="O89" s="140"/>
      <c r="P89" s="164">
        <f t="shared" si="24"/>
        <v>16116.5</v>
      </c>
    </row>
    <row r="90" spans="1:16" ht="31.5" hidden="1" x14ac:dyDescent="0.25">
      <c r="A90" s="255"/>
      <c r="B90" s="255"/>
      <c r="C90" s="133" t="s">
        <v>130</v>
      </c>
      <c r="D90" s="132"/>
      <c r="E90" s="132"/>
      <c r="F90" s="132"/>
      <c r="G90" s="132"/>
      <c r="H90" s="134"/>
      <c r="I90" s="132"/>
      <c r="J90" s="135"/>
      <c r="K90" s="135"/>
      <c r="L90" s="135"/>
      <c r="M90" s="135"/>
      <c r="N90" s="135"/>
      <c r="O90" s="135"/>
      <c r="P90" s="164">
        <f t="shared" si="24"/>
        <v>0</v>
      </c>
    </row>
    <row r="91" spans="1:16" ht="31.5" hidden="1" x14ac:dyDescent="0.25">
      <c r="A91" s="255"/>
      <c r="B91" s="255"/>
      <c r="C91" s="133" t="s">
        <v>131</v>
      </c>
      <c r="D91" s="132"/>
      <c r="E91" s="132"/>
      <c r="F91" s="132"/>
      <c r="G91" s="132"/>
      <c r="H91" s="134"/>
      <c r="I91" s="132"/>
      <c r="J91" s="135"/>
      <c r="K91" s="135"/>
      <c r="L91" s="135"/>
      <c r="M91" s="135"/>
      <c r="N91" s="135"/>
      <c r="O91" s="135"/>
      <c r="P91" s="164">
        <f t="shared" si="24"/>
        <v>0</v>
      </c>
    </row>
    <row r="92" spans="1:16" ht="31.5" hidden="1" x14ac:dyDescent="0.25">
      <c r="A92" s="255"/>
      <c r="B92" s="255"/>
      <c r="C92" s="133" t="s">
        <v>132</v>
      </c>
      <c r="D92" s="138">
        <v>1539</v>
      </c>
      <c r="E92" s="138">
        <v>1798.5</v>
      </c>
      <c r="F92" s="138">
        <v>1898</v>
      </c>
      <c r="G92" s="138">
        <v>2287</v>
      </c>
      <c r="H92" s="139">
        <v>2273</v>
      </c>
      <c r="I92" s="138">
        <v>2107</v>
      </c>
      <c r="J92" s="140">
        <v>2107</v>
      </c>
      <c r="K92" s="140">
        <v>2107</v>
      </c>
      <c r="L92" s="140"/>
      <c r="M92" s="140"/>
      <c r="N92" s="140"/>
      <c r="O92" s="140"/>
      <c r="P92" s="164">
        <f t="shared" si="24"/>
        <v>16116.5</v>
      </c>
    </row>
    <row r="93" spans="1:16" ht="31.5" hidden="1" x14ac:dyDescent="0.25">
      <c r="A93" s="256"/>
      <c r="B93" s="256"/>
      <c r="C93" s="133" t="s">
        <v>133</v>
      </c>
      <c r="D93" s="132"/>
      <c r="E93" s="132"/>
      <c r="F93" s="132"/>
      <c r="G93" s="132"/>
      <c r="H93" s="134"/>
      <c r="I93" s="132"/>
      <c r="J93" s="135"/>
      <c r="K93" s="135"/>
      <c r="L93" s="135"/>
      <c r="M93" s="135"/>
      <c r="N93" s="135"/>
      <c r="O93" s="135"/>
      <c r="P93" s="164">
        <f t="shared" si="24"/>
        <v>0</v>
      </c>
    </row>
    <row r="94" spans="1:16" hidden="1" x14ac:dyDescent="0.25">
      <c r="A94" s="254" t="s">
        <v>13</v>
      </c>
      <c r="B94" s="254"/>
      <c r="C94" s="133" t="s">
        <v>136</v>
      </c>
      <c r="D94" s="138">
        <f t="shared" ref="D94:K94" si="32">SUM(D97)</f>
        <v>171.1</v>
      </c>
      <c r="E94" s="138">
        <f t="shared" si="32"/>
        <v>205</v>
      </c>
      <c r="F94" s="138">
        <f t="shared" si="32"/>
        <v>215.1</v>
      </c>
      <c r="G94" s="138">
        <f t="shared" si="32"/>
        <v>0</v>
      </c>
      <c r="H94" s="139">
        <f t="shared" si="32"/>
        <v>125</v>
      </c>
      <c r="I94" s="138">
        <f t="shared" si="32"/>
        <v>0</v>
      </c>
      <c r="J94" s="140">
        <f t="shared" si="32"/>
        <v>0</v>
      </c>
      <c r="K94" s="140">
        <f t="shared" si="32"/>
        <v>0</v>
      </c>
      <c r="L94" s="140"/>
      <c r="M94" s="140"/>
      <c r="N94" s="140"/>
      <c r="O94" s="140"/>
      <c r="P94" s="164">
        <f t="shared" si="24"/>
        <v>716.2</v>
      </c>
    </row>
    <row r="95" spans="1:16" ht="31.5" hidden="1" x14ac:dyDescent="0.25">
      <c r="A95" s="255"/>
      <c r="B95" s="255"/>
      <c r="C95" s="133" t="s">
        <v>130</v>
      </c>
      <c r="D95" s="132"/>
      <c r="E95" s="132"/>
      <c r="F95" s="132"/>
      <c r="G95" s="132"/>
      <c r="H95" s="134"/>
      <c r="I95" s="132"/>
      <c r="J95" s="135"/>
      <c r="K95" s="135"/>
      <c r="L95" s="135"/>
      <c r="M95" s="135"/>
      <c r="N95" s="135"/>
      <c r="O95" s="135"/>
      <c r="P95" s="164">
        <f t="shared" si="24"/>
        <v>0</v>
      </c>
    </row>
    <row r="96" spans="1:16" ht="31.5" hidden="1" x14ac:dyDescent="0.25">
      <c r="A96" s="255"/>
      <c r="B96" s="255"/>
      <c r="C96" s="133" t="s">
        <v>131</v>
      </c>
      <c r="D96" s="132"/>
      <c r="E96" s="132"/>
      <c r="F96" s="132"/>
      <c r="G96" s="132"/>
      <c r="H96" s="134"/>
      <c r="I96" s="132"/>
      <c r="J96" s="135"/>
      <c r="K96" s="135"/>
      <c r="L96" s="135"/>
      <c r="M96" s="135"/>
      <c r="N96" s="135"/>
      <c r="O96" s="135"/>
      <c r="P96" s="164">
        <f t="shared" si="24"/>
        <v>0</v>
      </c>
    </row>
    <row r="97" spans="1:16" ht="31.5" hidden="1" x14ac:dyDescent="0.25">
      <c r="A97" s="255"/>
      <c r="B97" s="255"/>
      <c r="C97" s="133" t="s">
        <v>132</v>
      </c>
      <c r="D97" s="138">
        <v>171.1</v>
      </c>
      <c r="E97" s="138">
        <v>205</v>
      </c>
      <c r="F97" s="138">
        <v>215.1</v>
      </c>
      <c r="G97" s="138">
        <v>0</v>
      </c>
      <c r="H97" s="139">
        <v>125</v>
      </c>
      <c r="I97" s="138">
        <v>0</v>
      </c>
      <c r="J97" s="140">
        <v>0</v>
      </c>
      <c r="K97" s="140">
        <v>0</v>
      </c>
      <c r="L97" s="140"/>
      <c r="M97" s="140"/>
      <c r="N97" s="140"/>
      <c r="O97" s="140"/>
      <c r="P97" s="164">
        <f t="shared" si="24"/>
        <v>716.2</v>
      </c>
    </row>
    <row r="98" spans="1:16" ht="31.5" hidden="1" x14ac:dyDescent="0.25">
      <c r="A98" s="256"/>
      <c r="B98" s="256"/>
      <c r="C98" s="133" t="s">
        <v>133</v>
      </c>
      <c r="D98" s="132"/>
      <c r="E98" s="132"/>
      <c r="F98" s="132"/>
      <c r="G98" s="132"/>
      <c r="H98" s="134"/>
      <c r="I98" s="132"/>
      <c r="J98" s="135"/>
      <c r="K98" s="135"/>
      <c r="L98" s="135"/>
      <c r="M98" s="135"/>
      <c r="N98" s="135"/>
      <c r="O98" s="135"/>
      <c r="P98" s="164">
        <f t="shared" si="24"/>
        <v>0</v>
      </c>
    </row>
    <row r="99" spans="1:16" hidden="1" x14ac:dyDescent="0.25">
      <c r="A99" s="254" t="s">
        <v>15</v>
      </c>
      <c r="B99" s="254"/>
      <c r="C99" s="133" t="s">
        <v>136</v>
      </c>
      <c r="D99" s="138">
        <f t="shared" ref="D99:K99" si="33">SUM(D102)</f>
        <v>1184.3</v>
      </c>
      <c r="E99" s="138">
        <f t="shared" si="33"/>
        <v>1420.7</v>
      </c>
      <c r="F99" s="138">
        <f t="shared" si="33"/>
        <v>1708.7</v>
      </c>
      <c r="G99" s="138">
        <f t="shared" si="33"/>
        <v>2359.6999999999998</v>
      </c>
      <c r="H99" s="139">
        <f t="shared" si="33"/>
        <v>3189.47</v>
      </c>
      <c r="I99" s="138">
        <f t="shared" si="33"/>
        <v>1488.36</v>
      </c>
      <c r="J99" s="139">
        <f t="shared" si="33"/>
        <v>1324.57</v>
      </c>
      <c r="K99" s="139">
        <f t="shared" si="33"/>
        <v>1626.39</v>
      </c>
      <c r="L99" s="139"/>
      <c r="M99" s="139"/>
      <c r="N99" s="139"/>
      <c r="O99" s="139"/>
      <c r="P99" s="164">
        <f t="shared" si="24"/>
        <v>14302.189999999999</v>
      </c>
    </row>
    <row r="100" spans="1:16" ht="31.5" hidden="1" x14ac:dyDescent="0.25">
      <c r="A100" s="255"/>
      <c r="B100" s="255"/>
      <c r="C100" s="133" t="s">
        <v>130</v>
      </c>
      <c r="D100" s="132"/>
      <c r="E100" s="132"/>
      <c r="F100" s="132"/>
      <c r="G100" s="132"/>
      <c r="H100" s="134"/>
      <c r="I100" s="132"/>
      <c r="J100" s="135"/>
      <c r="K100" s="135"/>
      <c r="L100" s="135"/>
      <c r="M100" s="135"/>
      <c r="N100" s="135"/>
      <c r="O100" s="135"/>
      <c r="P100" s="164">
        <f t="shared" si="24"/>
        <v>0</v>
      </c>
    </row>
    <row r="101" spans="1:16" ht="31.5" hidden="1" x14ac:dyDescent="0.25">
      <c r="A101" s="255"/>
      <c r="B101" s="255"/>
      <c r="C101" s="133" t="s">
        <v>131</v>
      </c>
      <c r="D101" s="132"/>
      <c r="E101" s="132"/>
      <c r="F101" s="132"/>
      <c r="G101" s="132"/>
      <c r="H101" s="134"/>
      <c r="I101" s="132"/>
      <c r="J101" s="135"/>
      <c r="K101" s="135"/>
      <c r="L101" s="135"/>
      <c r="M101" s="135"/>
      <c r="N101" s="135"/>
      <c r="O101" s="135"/>
      <c r="P101" s="164">
        <f t="shared" si="24"/>
        <v>0</v>
      </c>
    </row>
    <row r="102" spans="1:16" ht="31.5" hidden="1" x14ac:dyDescent="0.25">
      <c r="A102" s="255"/>
      <c r="B102" s="255"/>
      <c r="C102" s="133" t="s">
        <v>132</v>
      </c>
      <c r="D102" s="138">
        <v>1184.3</v>
      </c>
      <c r="E102" s="138">
        <v>1420.7</v>
      </c>
      <c r="F102" s="138">
        <v>1708.7</v>
      </c>
      <c r="G102" s="138">
        <v>2359.6999999999998</v>
      </c>
      <c r="H102" s="139">
        <v>3189.47</v>
      </c>
      <c r="I102" s="138">
        <v>1488.36</v>
      </c>
      <c r="J102" s="140">
        <v>1324.57</v>
      </c>
      <c r="K102" s="140">
        <v>1626.39</v>
      </c>
      <c r="L102" s="140"/>
      <c r="M102" s="140"/>
      <c r="N102" s="140"/>
      <c r="O102" s="140"/>
      <c r="P102" s="164">
        <f t="shared" si="24"/>
        <v>14302.189999999999</v>
      </c>
    </row>
    <row r="103" spans="1:16" ht="31.5" hidden="1" x14ac:dyDescent="0.25">
      <c r="A103" s="256"/>
      <c r="B103" s="256"/>
      <c r="C103" s="133" t="s">
        <v>133</v>
      </c>
      <c r="D103" s="132"/>
      <c r="E103" s="132"/>
      <c r="F103" s="132"/>
      <c r="G103" s="132"/>
      <c r="H103" s="134"/>
      <c r="I103" s="132"/>
      <c r="J103" s="135"/>
      <c r="K103" s="135"/>
      <c r="L103" s="135"/>
      <c r="M103" s="135"/>
      <c r="N103" s="135"/>
      <c r="O103" s="135"/>
      <c r="P103" s="164">
        <f t="shared" ref="P103:P134" si="34">SUM(D103:K103)</f>
        <v>0</v>
      </c>
    </row>
    <row r="104" spans="1:16" hidden="1" x14ac:dyDescent="0.25">
      <c r="A104" s="254" t="s">
        <v>29</v>
      </c>
      <c r="B104" s="254"/>
      <c r="C104" s="133" t="s">
        <v>136</v>
      </c>
      <c r="D104" s="138">
        <f t="shared" ref="D104:K104" si="35">SUM(D107)</f>
        <v>0</v>
      </c>
      <c r="E104" s="138">
        <f t="shared" si="35"/>
        <v>63.2</v>
      </c>
      <c r="F104" s="138">
        <f t="shared" si="35"/>
        <v>0</v>
      </c>
      <c r="G104" s="138">
        <f t="shared" si="35"/>
        <v>21.86</v>
      </c>
      <c r="H104" s="139">
        <f t="shared" si="35"/>
        <v>17.5</v>
      </c>
      <c r="I104" s="138">
        <f t="shared" si="35"/>
        <v>0</v>
      </c>
      <c r="J104" s="140">
        <f t="shared" si="35"/>
        <v>0</v>
      </c>
      <c r="K104" s="140">
        <f t="shared" si="35"/>
        <v>0</v>
      </c>
      <c r="L104" s="140"/>
      <c r="M104" s="140"/>
      <c r="N104" s="140"/>
      <c r="O104" s="140"/>
      <c r="P104" s="164">
        <f t="shared" si="34"/>
        <v>102.56</v>
      </c>
    </row>
    <row r="105" spans="1:16" ht="31.5" hidden="1" x14ac:dyDescent="0.25">
      <c r="A105" s="255"/>
      <c r="B105" s="255"/>
      <c r="C105" s="133" t="s">
        <v>130</v>
      </c>
      <c r="D105" s="132"/>
      <c r="E105" s="132"/>
      <c r="F105" s="132"/>
      <c r="G105" s="132"/>
      <c r="H105" s="134"/>
      <c r="I105" s="132"/>
      <c r="J105" s="135"/>
      <c r="K105" s="135"/>
      <c r="L105" s="135"/>
      <c r="M105" s="135"/>
      <c r="N105" s="135"/>
      <c r="O105" s="135"/>
      <c r="P105" s="164">
        <f t="shared" si="34"/>
        <v>0</v>
      </c>
    </row>
    <row r="106" spans="1:16" ht="31.5" hidden="1" x14ac:dyDescent="0.25">
      <c r="A106" s="255"/>
      <c r="B106" s="255"/>
      <c r="C106" s="133" t="s">
        <v>131</v>
      </c>
      <c r="D106" s="132"/>
      <c r="E106" s="132"/>
      <c r="F106" s="132"/>
      <c r="G106" s="132"/>
      <c r="H106" s="134"/>
      <c r="I106" s="132"/>
      <c r="J106" s="135"/>
      <c r="K106" s="135"/>
      <c r="L106" s="135"/>
      <c r="M106" s="135"/>
      <c r="N106" s="135"/>
      <c r="O106" s="135"/>
      <c r="P106" s="164">
        <f t="shared" si="34"/>
        <v>0</v>
      </c>
    </row>
    <row r="107" spans="1:16" ht="31.5" hidden="1" x14ac:dyDescent="0.25">
      <c r="A107" s="255"/>
      <c r="B107" s="255"/>
      <c r="C107" s="133" t="s">
        <v>132</v>
      </c>
      <c r="D107" s="138">
        <v>0</v>
      </c>
      <c r="E107" s="138">
        <v>63.2</v>
      </c>
      <c r="F107" s="138">
        <v>0</v>
      </c>
      <c r="G107" s="138">
        <v>21.86</v>
      </c>
      <c r="H107" s="139">
        <v>17.5</v>
      </c>
      <c r="I107" s="138">
        <v>0</v>
      </c>
      <c r="J107" s="140">
        <v>0</v>
      </c>
      <c r="K107" s="140">
        <v>0</v>
      </c>
      <c r="L107" s="140"/>
      <c r="M107" s="140"/>
      <c r="N107" s="140"/>
      <c r="O107" s="140"/>
      <c r="P107" s="164">
        <f t="shared" si="34"/>
        <v>102.56</v>
      </c>
    </row>
    <row r="108" spans="1:16" ht="31.5" hidden="1" x14ac:dyDescent="0.25">
      <c r="A108" s="256"/>
      <c r="B108" s="256"/>
      <c r="C108" s="133" t="s">
        <v>133</v>
      </c>
      <c r="D108" s="132"/>
      <c r="E108" s="132"/>
      <c r="F108" s="132"/>
      <c r="G108" s="132"/>
      <c r="H108" s="134"/>
      <c r="I108" s="132"/>
      <c r="J108" s="135"/>
      <c r="K108" s="135"/>
      <c r="L108" s="135"/>
      <c r="M108" s="135"/>
      <c r="N108" s="135"/>
      <c r="O108" s="135"/>
      <c r="P108" s="164">
        <f t="shared" si="34"/>
        <v>0</v>
      </c>
    </row>
    <row r="109" spans="1:16" hidden="1" x14ac:dyDescent="0.25">
      <c r="A109" s="254" t="s">
        <v>19</v>
      </c>
      <c r="B109" s="254"/>
      <c r="C109" s="133" t="s">
        <v>136</v>
      </c>
      <c r="D109" s="138">
        <f t="shared" ref="D109:K109" si="36">SUM(D112)</f>
        <v>84</v>
      </c>
      <c r="E109" s="138">
        <f t="shared" si="36"/>
        <v>89.6</v>
      </c>
      <c r="F109" s="138">
        <f t="shared" si="36"/>
        <v>49.7</v>
      </c>
      <c r="G109" s="138">
        <f t="shared" si="36"/>
        <v>246.14</v>
      </c>
      <c r="H109" s="139">
        <f t="shared" si="36"/>
        <v>210.2</v>
      </c>
      <c r="I109" s="138">
        <f t="shared" si="36"/>
        <v>77</v>
      </c>
      <c r="J109" s="140">
        <f t="shared" si="36"/>
        <v>634</v>
      </c>
      <c r="K109" s="140">
        <f t="shared" si="36"/>
        <v>634</v>
      </c>
      <c r="L109" s="140"/>
      <c r="M109" s="140"/>
      <c r="N109" s="140"/>
      <c r="O109" s="140"/>
      <c r="P109" s="164">
        <f t="shared" si="34"/>
        <v>2024.6399999999999</v>
      </c>
    </row>
    <row r="110" spans="1:16" ht="31.5" hidden="1" x14ac:dyDescent="0.25">
      <c r="A110" s="255"/>
      <c r="B110" s="255"/>
      <c r="C110" s="133" t="s">
        <v>130</v>
      </c>
      <c r="D110" s="132"/>
      <c r="E110" s="132"/>
      <c r="F110" s="132"/>
      <c r="G110" s="132"/>
      <c r="H110" s="134"/>
      <c r="I110" s="132"/>
      <c r="J110" s="135"/>
      <c r="K110" s="135"/>
      <c r="L110" s="135"/>
      <c r="M110" s="135"/>
      <c r="N110" s="135"/>
      <c r="O110" s="135"/>
      <c r="P110" s="164">
        <f t="shared" si="34"/>
        <v>0</v>
      </c>
    </row>
    <row r="111" spans="1:16" ht="31.5" hidden="1" x14ac:dyDescent="0.25">
      <c r="A111" s="255"/>
      <c r="B111" s="255"/>
      <c r="C111" s="133" t="s">
        <v>131</v>
      </c>
      <c r="D111" s="132"/>
      <c r="E111" s="132"/>
      <c r="F111" s="132"/>
      <c r="G111" s="132"/>
      <c r="H111" s="134"/>
      <c r="I111" s="132"/>
      <c r="J111" s="135"/>
      <c r="K111" s="135"/>
      <c r="L111" s="135"/>
      <c r="M111" s="135"/>
      <c r="N111" s="135"/>
      <c r="O111" s="135"/>
      <c r="P111" s="164">
        <f t="shared" si="34"/>
        <v>0</v>
      </c>
    </row>
    <row r="112" spans="1:16" ht="31.5" hidden="1" x14ac:dyDescent="0.25">
      <c r="A112" s="255"/>
      <c r="B112" s="255"/>
      <c r="C112" s="133" t="s">
        <v>132</v>
      </c>
      <c r="D112" s="138">
        <v>84</v>
      </c>
      <c r="E112" s="138">
        <v>89.6</v>
      </c>
      <c r="F112" s="138">
        <v>49.7</v>
      </c>
      <c r="G112" s="138">
        <v>246.14</v>
      </c>
      <c r="H112" s="139">
        <v>210.2</v>
      </c>
      <c r="I112" s="138">
        <v>77</v>
      </c>
      <c r="J112" s="140">
        <v>634</v>
      </c>
      <c r="K112" s="140">
        <v>634</v>
      </c>
      <c r="L112" s="140"/>
      <c r="M112" s="140"/>
      <c r="N112" s="140"/>
      <c r="O112" s="140"/>
      <c r="P112" s="164">
        <f t="shared" si="34"/>
        <v>2024.6399999999999</v>
      </c>
    </row>
    <row r="113" spans="1:16" ht="31.5" hidden="1" x14ac:dyDescent="0.25">
      <c r="A113" s="256"/>
      <c r="B113" s="256"/>
      <c r="C113" s="133" t="s">
        <v>133</v>
      </c>
      <c r="D113" s="138"/>
      <c r="E113" s="138"/>
      <c r="F113" s="138"/>
      <c r="G113" s="138"/>
      <c r="H113" s="139"/>
      <c r="I113" s="138"/>
      <c r="J113" s="140"/>
      <c r="K113" s="140"/>
      <c r="L113" s="140"/>
      <c r="M113" s="140"/>
      <c r="N113" s="140"/>
      <c r="O113" s="140"/>
      <c r="P113" s="164">
        <f t="shared" si="34"/>
        <v>0</v>
      </c>
    </row>
    <row r="114" spans="1:16" hidden="1" x14ac:dyDescent="0.25">
      <c r="A114" s="254" t="s">
        <v>18</v>
      </c>
      <c r="B114" s="254"/>
      <c r="C114" s="133" t="s">
        <v>136</v>
      </c>
      <c r="D114" s="138">
        <f t="shared" ref="D114:K114" si="37">SUM(D117)</f>
        <v>100</v>
      </c>
      <c r="E114" s="138">
        <f t="shared" si="37"/>
        <v>100</v>
      </c>
      <c r="F114" s="138">
        <f t="shared" si="37"/>
        <v>100</v>
      </c>
      <c r="G114" s="138">
        <f t="shared" si="37"/>
        <v>100</v>
      </c>
      <c r="H114" s="139">
        <f t="shared" si="37"/>
        <v>100</v>
      </c>
      <c r="I114" s="138">
        <f t="shared" si="37"/>
        <v>10</v>
      </c>
      <c r="J114" s="140">
        <f t="shared" si="37"/>
        <v>100</v>
      </c>
      <c r="K114" s="140">
        <f t="shared" si="37"/>
        <v>100</v>
      </c>
      <c r="L114" s="140"/>
      <c r="M114" s="140"/>
      <c r="N114" s="140"/>
      <c r="O114" s="140"/>
      <c r="P114" s="164">
        <f t="shared" si="34"/>
        <v>710</v>
      </c>
    </row>
    <row r="115" spans="1:16" ht="31.5" hidden="1" x14ac:dyDescent="0.25">
      <c r="A115" s="255"/>
      <c r="B115" s="255"/>
      <c r="C115" s="133" t="s">
        <v>130</v>
      </c>
      <c r="D115" s="132"/>
      <c r="E115" s="132"/>
      <c r="F115" s="132"/>
      <c r="G115" s="132"/>
      <c r="H115" s="134"/>
      <c r="I115" s="132"/>
      <c r="J115" s="135"/>
      <c r="K115" s="135"/>
      <c r="L115" s="135"/>
      <c r="M115" s="135"/>
      <c r="N115" s="135"/>
      <c r="O115" s="135"/>
      <c r="P115" s="164">
        <f t="shared" si="34"/>
        <v>0</v>
      </c>
    </row>
    <row r="116" spans="1:16" ht="31.5" hidden="1" x14ac:dyDescent="0.25">
      <c r="A116" s="255"/>
      <c r="B116" s="255"/>
      <c r="C116" s="133" t="s">
        <v>131</v>
      </c>
      <c r="D116" s="132"/>
      <c r="E116" s="132"/>
      <c r="F116" s="132"/>
      <c r="G116" s="132"/>
      <c r="H116" s="134"/>
      <c r="I116" s="132"/>
      <c r="J116" s="135"/>
      <c r="K116" s="135"/>
      <c r="L116" s="135"/>
      <c r="M116" s="135"/>
      <c r="N116" s="135"/>
      <c r="O116" s="135"/>
      <c r="P116" s="164">
        <f t="shared" si="34"/>
        <v>0</v>
      </c>
    </row>
    <row r="117" spans="1:16" ht="31.5" hidden="1" x14ac:dyDescent="0.25">
      <c r="A117" s="255"/>
      <c r="B117" s="255"/>
      <c r="C117" s="133" t="s">
        <v>132</v>
      </c>
      <c r="D117" s="138">
        <v>100</v>
      </c>
      <c r="E117" s="138">
        <v>100</v>
      </c>
      <c r="F117" s="138">
        <v>100</v>
      </c>
      <c r="G117" s="138">
        <v>100</v>
      </c>
      <c r="H117" s="139">
        <v>100</v>
      </c>
      <c r="I117" s="138">
        <v>10</v>
      </c>
      <c r="J117" s="140">
        <v>100</v>
      </c>
      <c r="K117" s="140">
        <v>100</v>
      </c>
      <c r="L117" s="140"/>
      <c r="M117" s="140"/>
      <c r="N117" s="140"/>
      <c r="O117" s="140"/>
      <c r="P117" s="164">
        <f t="shared" si="34"/>
        <v>710</v>
      </c>
    </row>
    <row r="118" spans="1:16" ht="31.5" hidden="1" x14ac:dyDescent="0.25">
      <c r="A118" s="256"/>
      <c r="B118" s="256"/>
      <c r="C118" s="133" t="s">
        <v>133</v>
      </c>
      <c r="D118" s="138"/>
      <c r="E118" s="138"/>
      <c r="F118" s="138"/>
      <c r="G118" s="138"/>
      <c r="H118" s="139"/>
      <c r="I118" s="138"/>
      <c r="J118" s="140"/>
      <c r="K118" s="140"/>
      <c r="L118" s="140"/>
      <c r="M118" s="140"/>
      <c r="N118" s="140"/>
      <c r="O118" s="140"/>
      <c r="P118" s="164">
        <f t="shared" si="34"/>
        <v>0</v>
      </c>
    </row>
    <row r="119" spans="1:16" hidden="1" x14ac:dyDescent="0.25">
      <c r="A119" s="254" t="s">
        <v>20</v>
      </c>
      <c r="B119" s="254"/>
      <c r="C119" s="133" t="s">
        <v>136</v>
      </c>
      <c r="D119" s="138">
        <f t="shared" ref="D119:K119" si="38">SUM(D122)</f>
        <v>104</v>
      </c>
      <c r="E119" s="138">
        <f t="shared" si="38"/>
        <v>140</v>
      </c>
      <c r="F119" s="138">
        <f t="shared" si="38"/>
        <v>120</v>
      </c>
      <c r="G119" s="138">
        <f t="shared" si="38"/>
        <v>120</v>
      </c>
      <c r="H119" s="139">
        <f t="shared" si="38"/>
        <v>202</v>
      </c>
      <c r="I119" s="138">
        <f t="shared" si="38"/>
        <v>150</v>
      </c>
      <c r="J119" s="140">
        <f t="shared" si="38"/>
        <v>150</v>
      </c>
      <c r="K119" s="140">
        <f t="shared" si="38"/>
        <v>150</v>
      </c>
      <c r="L119" s="140"/>
      <c r="M119" s="140"/>
      <c r="N119" s="140"/>
      <c r="O119" s="140"/>
      <c r="P119" s="164">
        <f t="shared" si="34"/>
        <v>1136</v>
      </c>
    </row>
    <row r="120" spans="1:16" ht="31.5" hidden="1" x14ac:dyDescent="0.25">
      <c r="A120" s="255"/>
      <c r="B120" s="255"/>
      <c r="C120" s="133" t="s">
        <v>130</v>
      </c>
      <c r="D120" s="132"/>
      <c r="E120" s="132"/>
      <c r="F120" s="132"/>
      <c r="G120" s="132"/>
      <c r="H120" s="134"/>
      <c r="I120" s="132"/>
      <c r="J120" s="135"/>
      <c r="K120" s="135"/>
      <c r="L120" s="135"/>
      <c r="M120" s="135"/>
      <c r="N120" s="135"/>
      <c r="O120" s="135"/>
      <c r="P120" s="164">
        <f t="shared" si="34"/>
        <v>0</v>
      </c>
    </row>
    <row r="121" spans="1:16" ht="31.5" hidden="1" x14ac:dyDescent="0.25">
      <c r="A121" s="255"/>
      <c r="B121" s="255"/>
      <c r="C121" s="133" t="s">
        <v>131</v>
      </c>
      <c r="D121" s="132"/>
      <c r="E121" s="132"/>
      <c r="F121" s="132"/>
      <c r="G121" s="132"/>
      <c r="H121" s="134"/>
      <c r="I121" s="132"/>
      <c r="J121" s="135"/>
      <c r="K121" s="135"/>
      <c r="L121" s="135"/>
      <c r="M121" s="135"/>
      <c r="N121" s="135"/>
      <c r="O121" s="135"/>
      <c r="P121" s="164">
        <f t="shared" si="34"/>
        <v>0</v>
      </c>
    </row>
    <row r="122" spans="1:16" ht="31.5" hidden="1" x14ac:dyDescent="0.25">
      <c r="A122" s="255"/>
      <c r="B122" s="255"/>
      <c r="C122" s="133" t="s">
        <v>132</v>
      </c>
      <c r="D122" s="138">
        <v>104</v>
      </c>
      <c r="E122" s="138">
        <v>140</v>
      </c>
      <c r="F122" s="138">
        <v>120</v>
      </c>
      <c r="G122" s="138">
        <v>120</v>
      </c>
      <c r="H122" s="139">
        <v>202</v>
      </c>
      <c r="I122" s="138">
        <v>150</v>
      </c>
      <c r="J122" s="140">
        <v>150</v>
      </c>
      <c r="K122" s="140">
        <v>150</v>
      </c>
      <c r="L122" s="140"/>
      <c r="M122" s="140"/>
      <c r="N122" s="140"/>
      <c r="O122" s="140"/>
      <c r="P122" s="164">
        <f t="shared" si="34"/>
        <v>1136</v>
      </c>
    </row>
    <row r="123" spans="1:16" ht="31.5" hidden="1" x14ac:dyDescent="0.25">
      <c r="A123" s="256"/>
      <c r="B123" s="256"/>
      <c r="C123" s="133" t="s">
        <v>133</v>
      </c>
      <c r="D123" s="132"/>
      <c r="E123" s="132"/>
      <c r="F123" s="132"/>
      <c r="G123" s="132"/>
      <c r="H123" s="134"/>
      <c r="I123" s="132"/>
      <c r="J123" s="135"/>
      <c r="K123" s="135"/>
      <c r="L123" s="135"/>
      <c r="M123" s="135"/>
      <c r="N123" s="135"/>
      <c r="O123" s="135"/>
      <c r="P123" s="164">
        <f t="shared" si="34"/>
        <v>0</v>
      </c>
    </row>
    <row r="124" spans="1:16" hidden="1" x14ac:dyDescent="0.25">
      <c r="A124" s="254" t="s">
        <v>86</v>
      </c>
      <c r="B124" s="137">
        <v>540</v>
      </c>
      <c r="C124" s="137" t="s">
        <v>83</v>
      </c>
      <c r="D124" s="138">
        <f t="shared" ref="D124:K124" si="39">SUM(D134)</f>
        <v>0</v>
      </c>
      <c r="E124" s="138">
        <f t="shared" si="39"/>
        <v>0</v>
      </c>
      <c r="F124" s="138">
        <f t="shared" si="39"/>
        <v>0</v>
      </c>
      <c r="G124" s="138">
        <f t="shared" si="39"/>
        <v>0</v>
      </c>
      <c r="H124" s="139">
        <f t="shared" si="39"/>
        <v>0</v>
      </c>
      <c r="I124" s="138">
        <f t="shared" si="39"/>
        <v>0</v>
      </c>
      <c r="J124" s="140">
        <f t="shared" si="39"/>
        <v>0</v>
      </c>
      <c r="K124" s="140">
        <f t="shared" si="39"/>
        <v>0</v>
      </c>
      <c r="L124" s="140"/>
      <c r="M124" s="140"/>
      <c r="N124" s="140"/>
      <c r="O124" s="140"/>
      <c r="P124" s="164">
        <f t="shared" si="34"/>
        <v>0</v>
      </c>
    </row>
    <row r="125" spans="1:16" hidden="1" x14ac:dyDescent="0.25">
      <c r="A125" s="255"/>
      <c r="B125" s="131"/>
      <c r="C125" s="131"/>
      <c r="D125" s="131"/>
      <c r="E125" s="131"/>
      <c r="F125" s="132">
        <f>F126+F127</f>
        <v>0</v>
      </c>
      <c r="G125" s="119"/>
      <c r="H125" s="142"/>
      <c r="I125" s="165"/>
      <c r="J125" s="119"/>
      <c r="K125" s="119"/>
      <c r="L125" s="119"/>
      <c r="M125" s="119"/>
      <c r="N125" s="119"/>
      <c r="O125" s="119"/>
      <c r="P125" s="164">
        <f t="shared" si="34"/>
        <v>0</v>
      </c>
    </row>
    <row r="126" spans="1:16" hidden="1" x14ac:dyDescent="0.25">
      <c r="A126" s="255"/>
      <c r="B126" s="137">
        <v>830</v>
      </c>
      <c r="C126" s="137"/>
      <c r="D126" s="137"/>
      <c r="E126" s="137"/>
      <c r="F126" s="138"/>
      <c r="G126" s="119"/>
      <c r="H126" s="142"/>
      <c r="I126" s="165"/>
      <c r="J126" s="119"/>
      <c r="K126" s="119"/>
      <c r="L126" s="119"/>
      <c r="M126" s="119"/>
      <c r="N126" s="119"/>
      <c r="O126" s="119"/>
      <c r="P126" s="164">
        <f t="shared" si="34"/>
        <v>0</v>
      </c>
    </row>
    <row r="127" spans="1:16" hidden="1" x14ac:dyDescent="0.25">
      <c r="A127" s="255"/>
      <c r="B127" s="137">
        <v>850</v>
      </c>
      <c r="C127" s="137"/>
      <c r="D127" s="137"/>
      <c r="E127" s="137"/>
      <c r="F127" s="138"/>
      <c r="G127" s="119"/>
      <c r="H127" s="142"/>
      <c r="I127" s="165"/>
      <c r="J127" s="119"/>
      <c r="K127" s="119"/>
      <c r="L127" s="119"/>
      <c r="M127" s="119"/>
      <c r="N127" s="119"/>
      <c r="O127" s="119"/>
      <c r="P127" s="164">
        <f t="shared" si="34"/>
        <v>0</v>
      </c>
    </row>
    <row r="128" spans="1:16" hidden="1" x14ac:dyDescent="0.25">
      <c r="A128" s="255"/>
      <c r="B128" s="137"/>
      <c r="C128" s="137"/>
      <c r="D128" s="137"/>
      <c r="E128" s="137"/>
      <c r="F128" s="138"/>
      <c r="G128" s="119"/>
      <c r="H128" s="142"/>
      <c r="I128" s="165"/>
      <c r="J128" s="119"/>
      <c r="K128" s="119"/>
      <c r="L128" s="119"/>
      <c r="M128" s="119"/>
      <c r="N128" s="119"/>
      <c r="O128" s="119"/>
      <c r="P128" s="164">
        <f t="shared" si="34"/>
        <v>0</v>
      </c>
    </row>
    <row r="129" spans="1:16" hidden="1" x14ac:dyDescent="0.25">
      <c r="A129" s="255"/>
      <c r="B129" s="137"/>
      <c r="C129" s="137"/>
      <c r="D129" s="137"/>
      <c r="E129" s="137"/>
      <c r="F129" s="138"/>
      <c r="G129" s="119"/>
      <c r="H129" s="142"/>
      <c r="I129" s="165"/>
      <c r="J129" s="119"/>
      <c r="K129" s="119"/>
      <c r="L129" s="119"/>
      <c r="M129" s="119"/>
      <c r="N129" s="119"/>
      <c r="O129" s="119"/>
      <c r="P129" s="164">
        <f t="shared" si="34"/>
        <v>0</v>
      </c>
    </row>
    <row r="130" spans="1:16" hidden="1" x14ac:dyDescent="0.25">
      <c r="A130" s="255"/>
      <c r="B130" s="137"/>
      <c r="C130" s="137"/>
      <c r="D130" s="137"/>
      <c r="E130" s="137"/>
      <c r="F130" s="138"/>
      <c r="G130" s="119"/>
      <c r="H130" s="142"/>
      <c r="I130" s="165"/>
      <c r="J130" s="119"/>
      <c r="K130" s="119"/>
      <c r="L130" s="119"/>
      <c r="M130" s="119"/>
      <c r="N130" s="119"/>
      <c r="O130" s="119"/>
      <c r="P130" s="164">
        <f t="shared" si="34"/>
        <v>0</v>
      </c>
    </row>
    <row r="131" spans="1:16" hidden="1" x14ac:dyDescent="0.25">
      <c r="A131" s="255"/>
      <c r="B131" s="137"/>
      <c r="C131" s="137"/>
      <c r="D131" s="137"/>
      <c r="E131" s="137"/>
      <c r="F131" s="138"/>
      <c r="G131" s="119"/>
      <c r="H131" s="142"/>
      <c r="I131" s="165"/>
      <c r="J131" s="119"/>
      <c r="K131" s="119"/>
      <c r="L131" s="119"/>
      <c r="M131" s="119"/>
      <c r="N131" s="119"/>
      <c r="O131" s="119"/>
      <c r="P131" s="164">
        <f t="shared" si="34"/>
        <v>0</v>
      </c>
    </row>
    <row r="132" spans="1:16" hidden="1" x14ac:dyDescent="0.25">
      <c r="A132" s="255"/>
      <c r="B132" s="131"/>
      <c r="C132" s="133" t="s">
        <v>84</v>
      </c>
      <c r="D132" s="132"/>
      <c r="E132" s="132"/>
      <c r="F132" s="132"/>
      <c r="G132" s="132"/>
      <c r="H132" s="134"/>
      <c r="I132" s="132"/>
      <c r="J132" s="135"/>
      <c r="K132" s="135"/>
      <c r="L132" s="135"/>
      <c r="M132" s="135"/>
      <c r="N132" s="135"/>
      <c r="O132" s="135"/>
      <c r="P132" s="164">
        <f t="shared" si="34"/>
        <v>0</v>
      </c>
    </row>
    <row r="133" spans="1:16" hidden="1" x14ac:dyDescent="0.25">
      <c r="A133" s="255"/>
      <c r="B133" s="131"/>
      <c r="C133" s="133" t="s">
        <v>80</v>
      </c>
      <c r="D133" s="132"/>
      <c r="E133" s="132"/>
      <c r="F133" s="132"/>
      <c r="G133" s="132"/>
      <c r="H133" s="134"/>
      <c r="I133" s="132"/>
      <c r="J133" s="135"/>
      <c r="K133" s="135"/>
      <c r="L133" s="135"/>
      <c r="M133" s="135"/>
      <c r="N133" s="135"/>
      <c r="O133" s="135"/>
      <c r="P133" s="164">
        <f t="shared" si="34"/>
        <v>0</v>
      </c>
    </row>
    <row r="134" spans="1:16" hidden="1" x14ac:dyDescent="0.25">
      <c r="A134" s="255"/>
      <c r="B134" s="131"/>
      <c r="C134" s="133" t="s">
        <v>81</v>
      </c>
      <c r="D134" s="138"/>
      <c r="E134" s="138"/>
      <c r="F134" s="138"/>
      <c r="G134" s="138"/>
      <c r="H134" s="139"/>
      <c r="I134" s="138"/>
      <c r="J134" s="140"/>
      <c r="K134" s="140"/>
      <c r="L134" s="140"/>
      <c r="M134" s="140"/>
      <c r="N134" s="140"/>
      <c r="O134" s="140"/>
      <c r="P134" s="164">
        <f t="shared" si="34"/>
        <v>0</v>
      </c>
    </row>
    <row r="135" spans="1:16" ht="31.5" hidden="1" x14ac:dyDescent="0.25">
      <c r="A135" s="256"/>
      <c r="B135" s="131"/>
      <c r="C135" s="133" t="s">
        <v>82</v>
      </c>
      <c r="D135" s="132"/>
      <c r="E135" s="132"/>
      <c r="F135" s="132"/>
      <c r="G135" s="132"/>
      <c r="H135" s="134"/>
      <c r="I135" s="132"/>
      <c r="J135" s="135"/>
      <c r="K135" s="135"/>
      <c r="L135" s="135"/>
      <c r="M135" s="135"/>
      <c r="N135" s="135"/>
      <c r="O135" s="135"/>
      <c r="P135" s="164">
        <f t="shared" ref="P135:P147" si="40">SUM(D135:K135)</f>
        <v>0</v>
      </c>
    </row>
    <row r="136" spans="1:16" hidden="1" x14ac:dyDescent="0.25">
      <c r="A136" s="254" t="s">
        <v>23</v>
      </c>
      <c r="B136" s="254"/>
      <c r="C136" s="133" t="s">
        <v>136</v>
      </c>
      <c r="D136" s="138">
        <f t="shared" ref="D136:K136" si="41">SUM(D146)</f>
        <v>344.29</v>
      </c>
      <c r="E136" s="138">
        <f t="shared" si="41"/>
        <v>135.49</v>
      </c>
      <c r="F136" s="138">
        <f t="shared" si="41"/>
        <v>135.49</v>
      </c>
      <c r="G136" s="138">
        <f t="shared" si="41"/>
        <v>112.74</v>
      </c>
      <c r="H136" s="139">
        <f t="shared" si="41"/>
        <v>145.16999999999999</v>
      </c>
      <c r="I136" s="138">
        <f t="shared" si="41"/>
        <v>188.58</v>
      </c>
      <c r="J136" s="140">
        <f t="shared" si="41"/>
        <v>188.58</v>
      </c>
      <c r="K136" s="140">
        <f t="shared" si="41"/>
        <v>188.58</v>
      </c>
      <c r="L136" s="140"/>
      <c r="M136" s="140"/>
      <c r="N136" s="140"/>
      <c r="O136" s="140"/>
      <c r="P136" s="164">
        <f t="shared" si="40"/>
        <v>1438.9199999999998</v>
      </c>
    </row>
    <row r="137" spans="1:16" ht="31.5" hidden="1" x14ac:dyDescent="0.25">
      <c r="A137" s="255"/>
      <c r="B137" s="255"/>
      <c r="C137" s="133" t="s">
        <v>130</v>
      </c>
      <c r="D137" s="131"/>
      <c r="E137" s="131"/>
      <c r="F137" s="132">
        <f>F138+F139</f>
        <v>0</v>
      </c>
      <c r="G137" s="119"/>
      <c r="H137" s="142"/>
      <c r="I137" s="165"/>
      <c r="J137" s="119"/>
      <c r="K137" s="119"/>
      <c r="L137" s="119"/>
      <c r="M137" s="119"/>
      <c r="N137" s="119"/>
      <c r="O137" s="119"/>
      <c r="P137" s="164">
        <f t="shared" si="40"/>
        <v>0</v>
      </c>
    </row>
    <row r="138" spans="1:16" ht="31.5" hidden="1" x14ac:dyDescent="0.25">
      <c r="A138" s="255"/>
      <c r="B138" s="255"/>
      <c r="C138" s="133" t="s">
        <v>131</v>
      </c>
      <c r="D138" s="137"/>
      <c r="E138" s="137"/>
      <c r="F138" s="138"/>
      <c r="G138" s="119"/>
      <c r="H138" s="142"/>
      <c r="I138" s="165"/>
      <c r="J138" s="119"/>
      <c r="K138" s="119"/>
      <c r="L138" s="119"/>
      <c r="M138" s="119"/>
      <c r="N138" s="119"/>
      <c r="O138" s="119"/>
      <c r="P138" s="164">
        <f t="shared" si="40"/>
        <v>0</v>
      </c>
    </row>
    <row r="139" spans="1:16" ht="31.5" hidden="1" x14ac:dyDescent="0.25">
      <c r="A139" s="255"/>
      <c r="B139" s="255"/>
      <c r="C139" s="133" t="s">
        <v>132</v>
      </c>
      <c r="D139" s="137"/>
      <c r="E139" s="137"/>
      <c r="F139" s="138"/>
      <c r="G139" s="119"/>
      <c r="H139" s="142"/>
      <c r="I139" s="165"/>
      <c r="J139" s="119"/>
      <c r="K139" s="119"/>
      <c r="L139" s="119"/>
      <c r="M139" s="119"/>
      <c r="N139" s="119"/>
      <c r="O139" s="119"/>
      <c r="P139" s="164">
        <f t="shared" si="40"/>
        <v>0</v>
      </c>
    </row>
    <row r="140" spans="1:16" ht="31.5" hidden="1" x14ac:dyDescent="0.25">
      <c r="A140" s="255"/>
      <c r="B140" s="255"/>
      <c r="C140" s="133" t="s">
        <v>133</v>
      </c>
      <c r="D140" s="137"/>
      <c r="E140" s="137"/>
      <c r="F140" s="138"/>
      <c r="G140" s="119"/>
      <c r="H140" s="142"/>
      <c r="I140" s="165"/>
      <c r="J140" s="119"/>
      <c r="K140" s="119"/>
      <c r="L140" s="119"/>
      <c r="M140" s="119"/>
      <c r="N140" s="119"/>
      <c r="O140" s="119"/>
      <c r="P140" s="164">
        <f t="shared" si="40"/>
        <v>0</v>
      </c>
    </row>
    <row r="141" spans="1:16" hidden="1" x14ac:dyDescent="0.25">
      <c r="A141" s="255"/>
      <c r="B141" s="255"/>
      <c r="C141" s="137"/>
      <c r="D141" s="137"/>
      <c r="E141" s="137"/>
      <c r="F141" s="138"/>
      <c r="G141" s="119"/>
      <c r="H141" s="142"/>
      <c r="I141" s="165"/>
      <c r="J141" s="119"/>
      <c r="K141" s="119"/>
      <c r="L141" s="119"/>
      <c r="M141" s="119"/>
      <c r="N141" s="119"/>
      <c r="O141" s="119"/>
      <c r="P141" s="164">
        <f t="shared" si="40"/>
        <v>0</v>
      </c>
    </row>
    <row r="142" spans="1:16" hidden="1" x14ac:dyDescent="0.25">
      <c r="A142" s="255"/>
      <c r="B142" s="255"/>
      <c r="C142" s="137"/>
      <c r="D142" s="137"/>
      <c r="E142" s="137"/>
      <c r="F142" s="138"/>
      <c r="G142" s="119"/>
      <c r="H142" s="142"/>
      <c r="I142" s="165"/>
      <c r="J142" s="119"/>
      <c r="K142" s="119"/>
      <c r="L142" s="119"/>
      <c r="M142" s="119"/>
      <c r="N142" s="119"/>
      <c r="O142" s="119"/>
      <c r="P142" s="164">
        <f t="shared" si="40"/>
        <v>0</v>
      </c>
    </row>
    <row r="143" spans="1:16" hidden="1" x14ac:dyDescent="0.25">
      <c r="A143" s="255"/>
      <c r="B143" s="255"/>
      <c r="C143" s="137"/>
      <c r="D143" s="137"/>
      <c r="E143" s="137"/>
      <c r="F143" s="138"/>
      <c r="G143" s="119"/>
      <c r="H143" s="142"/>
      <c r="I143" s="165"/>
      <c r="J143" s="119"/>
      <c r="K143" s="119"/>
      <c r="L143" s="119"/>
      <c r="M143" s="119"/>
      <c r="N143" s="119"/>
      <c r="O143" s="119"/>
      <c r="P143" s="164">
        <f t="shared" si="40"/>
        <v>0</v>
      </c>
    </row>
    <row r="144" spans="1:16" hidden="1" x14ac:dyDescent="0.25">
      <c r="A144" s="255"/>
      <c r="B144" s="255"/>
      <c r="C144" s="133" t="s">
        <v>84</v>
      </c>
      <c r="D144" s="132"/>
      <c r="E144" s="132"/>
      <c r="F144" s="132"/>
      <c r="G144" s="132"/>
      <c r="H144" s="134"/>
      <c r="I144" s="132"/>
      <c r="J144" s="135"/>
      <c r="K144" s="135"/>
      <c r="L144" s="135"/>
      <c r="M144" s="135"/>
      <c r="N144" s="135"/>
      <c r="O144" s="135"/>
      <c r="P144" s="164">
        <f t="shared" si="40"/>
        <v>0</v>
      </c>
    </row>
    <row r="145" spans="1:16" hidden="1" x14ac:dyDescent="0.25">
      <c r="A145" s="255"/>
      <c r="B145" s="255"/>
      <c r="C145" s="133" t="s">
        <v>80</v>
      </c>
      <c r="D145" s="132"/>
      <c r="E145" s="132"/>
      <c r="F145" s="132"/>
      <c r="G145" s="132"/>
      <c r="H145" s="134"/>
      <c r="I145" s="132"/>
      <c r="J145" s="135"/>
      <c r="K145" s="135"/>
      <c r="L145" s="135"/>
      <c r="M145" s="135"/>
      <c r="N145" s="135"/>
      <c r="O145" s="135"/>
      <c r="P145" s="164">
        <f t="shared" si="40"/>
        <v>0</v>
      </c>
    </row>
    <row r="146" spans="1:16" hidden="1" x14ac:dyDescent="0.25">
      <c r="A146" s="255"/>
      <c r="B146" s="255"/>
      <c r="C146" s="133" t="s">
        <v>81</v>
      </c>
      <c r="D146" s="138">
        <v>344.29</v>
      </c>
      <c r="E146" s="138">
        <v>135.49</v>
      </c>
      <c r="F146" s="138">
        <v>135.49</v>
      </c>
      <c r="G146" s="138">
        <v>112.74</v>
      </c>
      <c r="H146" s="139">
        <v>145.16999999999999</v>
      </c>
      <c r="I146" s="138">
        <v>188.58</v>
      </c>
      <c r="J146" s="140">
        <v>188.58</v>
      </c>
      <c r="K146" s="140">
        <v>188.58</v>
      </c>
      <c r="L146" s="140"/>
      <c r="M146" s="140"/>
      <c r="N146" s="140"/>
      <c r="O146" s="140"/>
      <c r="P146" s="164">
        <f t="shared" si="40"/>
        <v>1438.9199999999998</v>
      </c>
    </row>
    <row r="147" spans="1:16" ht="31.5" hidden="1" x14ac:dyDescent="0.25">
      <c r="A147" s="256"/>
      <c r="B147" s="256"/>
      <c r="C147" s="133" t="s">
        <v>82</v>
      </c>
      <c r="D147" s="132"/>
      <c r="E147" s="132"/>
      <c r="F147" s="132"/>
      <c r="G147" s="132"/>
      <c r="H147" s="134"/>
      <c r="I147" s="132"/>
      <c r="J147" s="135"/>
      <c r="K147" s="135"/>
      <c r="L147" s="135"/>
      <c r="M147" s="135"/>
      <c r="N147" s="135"/>
      <c r="O147" s="135"/>
      <c r="P147" s="164">
        <f t="shared" si="40"/>
        <v>0</v>
      </c>
    </row>
    <row r="148" spans="1:16" ht="20.25" customHeight="1" x14ac:dyDescent="0.25">
      <c r="A148" s="261" t="s">
        <v>179</v>
      </c>
      <c r="B148" s="186" t="s">
        <v>135</v>
      </c>
      <c r="C148" s="137" t="s">
        <v>136</v>
      </c>
      <c r="D148" s="188" t="e">
        <f>D149</f>
        <v>#REF!</v>
      </c>
      <c r="E148" s="188" t="e">
        <f t="shared" ref="E148:O148" si="42">E149</f>
        <v>#REF!</v>
      </c>
      <c r="F148" s="188" t="e">
        <f t="shared" si="42"/>
        <v>#REF!</v>
      </c>
      <c r="G148" s="188" t="e">
        <f t="shared" si="42"/>
        <v>#REF!</v>
      </c>
      <c r="H148" s="188" t="e">
        <f t="shared" si="42"/>
        <v>#REF!</v>
      </c>
      <c r="I148" s="188" t="e">
        <f t="shared" si="42"/>
        <v>#REF!</v>
      </c>
      <c r="J148" s="188">
        <f t="shared" si="42"/>
        <v>2</v>
      </c>
      <c r="K148" s="188">
        <f t="shared" si="42"/>
        <v>2</v>
      </c>
      <c r="L148" s="188">
        <f t="shared" si="42"/>
        <v>20</v>
      </c>
      <c r="M148" s="188">
        <f t="shared" si="42"/>
        <v>7</v>
      </c>
      <c r="N148" s="188">
        <f t="shared" si="42"/>
        <v>2</v>
      </c>
      <c r="O148" s="188">
        <f t="shared" si="42"/>
        <v>2</v>
      </c>
      <c r="P148" s="188">
        <f>J148+K148+L148+M148+N148+O148</f>
        <v>35</v>
      </c>
    </row>
    <row r="149" spans="1:16" ht="117" customHeight="1" x14ac:dyDescent="0.25">
      <c r="A149" s="262"/>
      <c r="B149" s="182" t="s">
        <v>162</v>
      </c>
      <c r="C149" s="137" t="s">
        <v>136</v>
      </c>
      <c r="D149" s="188" t="e">
        <f>D150</f>
        <v>#REF!</v>
      </c>
      <c r="E149" s="188" t="e">
        <f t="shared" ref="E149:P159" si="43">E150</f>
        <v>#REF!</v>
      </c>
      <c r="F149" s="188" t="e">
        <f t="shared" si="43"/>
        <v>#REF!</v>
      </c>
      <c r="G149" s="188" t="e">
        <f t="shared" si="43"/>
        <v>#REF!</v>
      </c>
      <c r="H149" s="188" t="e">
        <f t="shared" si="43"/>
        <v>#REF!</v>
      </c>
      <c r="I149" s="188" t="e">
        <f t="shared" si="43"/>
        <v>#REF!</v>
      </c>
      <c r="J149" s="188">
        <f t="shared" si="43"/>
        <v>2</v>
      </c>
      <c r="K149" s="188">
        <f t="shared" si="43"/>
        <v>2</v>
      </c>
      <c r="L149" s="188">
        <f t="shared" si="43"/>
        <v>20</v>
      </c>
      <c r="M149" s="188">
        <f t="shared" si="43"/>
        <v>7</v>
      </c>
      <c r="N149" s="188">
        <f t="shared" si="43"/>
        <v>2</v>
      </c>
      <c r="O149" s="188">
        <f t="shared" si="43"/>
        <v>2</v>
      </c>
      <c r="P149" s="188">
        <f t="shared" si="43"/>
        <v>35</v>
      </c>
    </row>
    <row r="150" spans="1:16" ht="78.599999999999994" customHeight="1" x14ac:dyDescent="0.25">
      <c r="A150" s="262"/>
      <c r="B150" s="185" t="s">
        <v>175</v>
      </c>
      <c r="C150" s="137" t="s">
        <v>136</v>
      </c>
      <c r="D150" s="188" t="e">
        <f>D151+D152+D153+D154+D155+D156+D157+D158+D159+D160+#REF!+#REF!</f>
        <v>#REF!</v>
      </c>
      <c r="E150" s="188" t="e">
        <f>E151+E152+E153+E154+E155+E156+E157+E158+E159+E160+#REF!+#REF!</f>
        <v>#REF!</v>
      </c>
      <c r="F150" s="188" t="e">
        <f>F151+F152+F153+F154+F155+F156+F157+F158+F159+F160+#REF!+#REF!</f>
        <v>#REF!</v>
      </c>
      <c r="G150" s="188" t="e">
        <f>G151+G152+G153+G154+G155+G156+G157+G158+G159+G160+#REF!+#REF!</f>
        <v>#REF!</v>
      </c>
      <c r="H150" s="188" t="e">
        <f>H151+H152+H153+H154+H155+H156+H157+H158+H159+H160+#REF!+#REF!</f>
        <v>#REF!</v>
      </c>
      <c r="I150" s="188" t="e">
        <f>I151+I152+I153+I154+I155+I156+I157+I158+I159+I160+#REF!+#REF!</f>
        <v>#REF!</v>
      </c>
      <c r="J150" s="188">
        <f>J151+J152+J154+J155+J157+J158+J160</f>
        <v>2</v>
      </c>
      <c r="K150" s="188">
        <f t="shared" ref="K150:P150" si="44">K151+K152+K154+K155+K157+K158+K160</f>
        <v>2</v>
      </c>
      <c r="L150" s="188">
        <f t="shared" si="44"/>
        <v>20</v>
      </c>
      <c r="M150" s="188">
        <f t="shared" si="44"/>
        <v>7</v>
      </c>
      <c r="N150" s="188">
        <f t="shared" si="44"/>
        <v>2</v>
      </c>
      <c r="O150" s="188">
        <f t="shared" si="44"/>
        <v>2</v>
      </c>
      <c r="P150" s="188">
        <f t="shared" si="44"/>
        <v>35</v>
      </c>
    </row>
    <row r="151" spans="1:16" ht="201.6" customHeight="1" x14ac:dyDescent="0.25">
      <c r="A151" s="184" t="s">
        <v>181</v>
      </c>
      <c r="B151" s="182" t="s">
        <v>178</v>
      </c>
      <c r="C151" s="180" t="s">
        <v>165</v>
      </c>
      <c r="D151" s="189">
        <v>0</v>
      </c>
      <c r="E151" s="189">
        <v>0</v>
      </c>
      <c r="F151" s="189">
        <v>0</v>
      </c>
      <c r="G151" s="189">
        <v>0</v>
      </c>
      <c r="H151" s="189">
        <v>0</v>
      </c>
      <c r="I151" s="189">
        <v>0</v>
      </c>
      <c r="J151" s="189">
        <v>0</v>
      </c>
      <c r="K151" s="189">
        <v>0</v>
      </c>
      <c r="L151" s="188">
        <v>0</v>
      </c>
      <c r="M151" s="188">
        <v>0</v>
      </c>
      <c r="N151" s="188">
        <v>0</v>
      </c>
      <c r="O151" s="188">
        <v>0</v>
      </c>
      <c r="P151" s="188">
        <f t="shared" ref="P151:P159" si="45">J151+K151+L151+M151+N151+O151</f>
        <v>0</v>
      </c>
    </row>
    <row r="152" spans="1:16" ht="115.5" customHeight="1" x14ac:dyDescent="0.25">
      <c r="A152" s="184" t="s">
        <v>182</v>
      </c>
      <c r="B152" s="182" t="s">
        <v>164</v>
      </c>
      <c r="C152" s="180" t="s">
        <v>165</v>
      </c>
      <c r="D152" s="189">
        <v>0</v>
      </c>
      <c r="E152" s="189">
        <v>6</v>
      </c>
      <c r="F152" s="189">
        <v>18</v>
      </c>
      <c r="G152" s="189">
        <v>7</v>
      </c>
      <c r="H152" s="189">
        <v>30</v>
      </c>
      <c r="I152" s="190">
        <v>11</v>
      </c>
      <c r="J152" s="189">
        <v>0</v>
      </c>
      <c r="K152" s="189">
        <v>0</v>
      </c>
      <c r="L152" s="188">
        <v>0</v>
      </c>
      <c r="M152" s="188">
        <v>0</v>
      </c>
      <c r="N152" s="188">
        <v>0</v>
      </c>
      <c r="O152" s="188">
        <v>0</v>
      </c>
      <c r="P152" s="188">
        <f t="shared" si="45"/>
        <v>0</v>
      </c>
    </row>
    <row r="153" spans="1:16" ht="141.75" customHeight="1" x14ac:dyDescent="0.25">
      <c r="A153" s="181" t="s">
        <v>184</v>
      </c>
      <c r="B153" s="182" t="s">
        <v>178</v>
      </c>
      <c r="C153" s="180" t="s">
        <v>165</v>
      </c>
      <c r="D153" s="189">
        <v>0</v>
      </c>
      <c r="E153" s="189">
        <v>0</v>
      </c>
      <c r="F153" s="189">
        <v>0</v>
      </c>
      <c r="G153" s="189">
        <v>0</v>
      </c>
      <c r="H153" s="189">
        <v>0</v>
      </c>
      <c r="I153" s="189">
        <v>0</v>
      </c>
      <c r="J153" s="189">
        <v>0</v>
      </c>
      <c r="K153" s="189">
        <v>0</v>
      </c>
      <c r="L153" s="188">
        <f t="shared" si="43"/>
        <v>0</v>
      </c>
      <c r="M153" s="188">
        <f t="shared" si="43"/>
        <v>0</v>
      </c>
      <c r="N153" s="188">
        <f t="shared" si="43"/>
        <v>0</v>
      </c>
      <c r="O153" s="188">
        <f t="shared" si="43"/>
        <v>0</v>
      </c>
      <c r="P153" s="188">
        <f t="shared" si="45"/>
        <v>0</v>
      </c>
    </row>
    <row r="154" spans="1:16" ht="189.6" customHeight="1" x14ac:dyDescent="0.25">
      <c r="A154" s="181" t="s">
        <v>183</v>
      </c>
      <c r="B154" s="182" t="s">
        <v>178</v>
      </c>
      <c r="C154" s="180" t="s">
        <v>165</v>
      </c>
      <c r="D154" s="189">
        <v>0</v>
      </c>
      <c r="E154" s="189">
        <v>0</v>
      </c>
      <c r="F154" s="189">
        <v>0</v>
      </c>
      <c r="G154" s="189">
        <v>0</v>
      </c>
      <c r="H154" s="189">
        <v>0</v>
      </c>
      <c r="I154" s="189">
        <v>0</v>
      </c>
      <c r="J154" s="189">
        <v>0</v>
      </c>
      <c r="K154" s="189">
        <v>0</v>
      </c>
      <c r="L154" s="188">
        <f t="shared" si="43"/>
        <v>0</v>
      </c>
      <c r="M154" s="188">
        <f t="shared" si="43"/>
        <v>0</v>
      </c>
      <c r="N154" s="188">
        <f t="shared" si="43"/>
        <v>0</v>
      </c>
      <c r="O154" s="188">
        <f t="shared" si="43"/>
        <v>0</v>
      </c>
      <c r="P154" s="188">
        <f t="shared" si="45"/>
        <v>0</v>
      </c>
    </row>
    <row r="155" spans="1:16" ht="185.45" customHeight="1" x14ac:dyDescent="0.25">
      <c r="A155" s="181" t="s">
        <v>185</v>
      </c>
      <c r="B155" s="182" t="s">
        <v>190</v>
      </c>
      <c r="C155" s="180" t="s">
        <v>165</v>
      </c>
      <c r="D155" s="189">
        <v>0</v>
      </c>
      <c r="E155" s="189">
        <v>0</v>
      </c>
      <c r="F155" s="189">
        <v>0</v>
      </c>
      <c r="G155" s="189">
        <v>0</v>
      </c>
      <c r="H155" s="189">
        <v>0</v>
      </c>
      <c r="I155" s="189">
        <v>0</v>
      </c>
      <c r="J155" s="189">
        <v>0</v>
      </c>
      <c r="K155" s="189">
        <v>0</v>
      </c>
      <c r="L155" s="188">
        <v>0</v>
      </c>
      <c r="M155" s="188">
        <v>0</v>
      </c>
      <c r="N155" s="188">
        <v>0</v>
      </c>
      <c r="O155" s="188">
        <v>0</v>
      </c>
      <c r="P155" s="188">
        <f t="shared" si="45"/>
        <v>0</v>
      </c>
    </row>
    <row r="156" spans="1:16" ht="0.6" customHeight="1" x14ac:dyDescent="0.25">
      <c r="A156" s="181" t="s">
        <v>174</v>
      </c>
      <c r="B156" s="182" t="s">
        <v>164</v>
      </c>
      <c r="C156" s="180" t="s">
        <v>165</v>
      </c>
      <c r="D156" s="189">
        <v>0</v>
      </c>
      <c r="E156" s="189">
        <v>0</v>
      </c>
      <c r="F156" s="189">
        <v>0</v>
      </c>
      <c r="G156" s="189">
        <v>0</v>
      </c>
      <c r="H156" s="189">
        <v>0</v>
      </c>
      <c r="I156" s="189">
        <v>0</v>
      </c>
      <c r="J156" s="189">
        <v>0</v>
      </c>
      <c r="K156" s="189">
        <v>0</v>
      </c>
      <c r="L156" s="188">
        <f t="shared" si="43"/>
        <v>20</v>
      </c>
      <c r="M156" s="188">
        <f t="shared" si="43"/>
        <v>7</v>
      </c>
      <c r="N156" s="188">
        <f t="shared" si="43"/>
        <v>2</v>
      </c>
      <c r="O156" s="188">
        <f t="shared" si="43"/>
        <v>2</v>
      </c>
      <c r="P156" s="188">
        <f t="shared" si="45"/>
        <v>31</v>
      </c>
    </row>
    <row r="157" spans="1:16" ht="200.45" customHeight="1" x14ac:dyDescent="0.25">
      <c r="A157" s="181" t="s">
        <v>187</v>
      </c>
      <c r="B157" s="182" t="s">
        <v>164</v>
      </c>
      <c r="C157" s="180" t="s">
        <v>165</v>
      </c>
      <c r="D157" s="189">
        <v>0</v>
      </c>
      <c r="E157" s="189">
        <v>0</v>
      </c>
      <c r="F157" s="189">
        <v>0</v>
      </c>
      <c r="G157" s="189">
        <v>0</v>
      </c>
      <c r="H157" s="189">
        <v>0</v>
      </c>
      <c r="I157" s="189">
        <v>0</v>
      </c>
      <c r="J157" s="189">
        <v>2</v>
      </c>
      <c r="K157" s="189">
        <v>2</v>
      </c>
      <c r="L157" s="188">
        <v>20</v>
      </c>
      <c r="M157" s="188">
        <v>7</v>
      </c>
      <c r="N157" s="188">
        <v>2</v>
      </c>
      <c r="O157" s="188">
        <v>2</v>
      </c>
      <c r="P157" s="188">
        <f t="shared" si="45"/>
        <v>35</v>
      </c>
    </row>
    <row r="158" spans="1:16" ht="203.45" customHeight="1" x14ac:dyDescent="0.25">
      <c r="A158" s="191" t="s">
        <v>186</v>
      </c>
      <c r="B158" s="182" t="s">
        <v>178</v>
      </c>
      <c r="C158" s="180" t="s">
        <v>165</v>
      </c>
      <c r="D158" s="189">
        <v>0</v>
      </c>
      <c r="E158" s="189">
        <v>0</v>
      </c>
      <c r="F158" s="189">
        <v>0</v>
      </c>
      <c r="G158" s="189">
        <v>0</v>
      </c>
      <c r="H158" s="189">
        <v>0</v>
      </c>
      <c r="I158" s="189">
        <v>0</v>
      </c>
      <c r="J158" s="189">
        <v>0</v>
      </c>
      <c r="K158" s="189">
        <v>0</v>
      </c>
      <c r="L158" s="188">
        <f t="shared" si="43"/>
        <v>0</v>
      </c>
      <c r="M158" s="188">
        <f t="shared" si="43"/>
        <v>0</v>
      </c>
      <c r="N158" s="188">
        <f t="shared" si="43"/>
        <v>0</v>
      </c>
      <c r="O158" s="188">
        <f t="shared" si="43"/>
        <v>0</v>
      </c>
      <c r="P158" s="188">
        <f t="shared" si="45"/>
        <v>0</v>
      </c>
    </row>
    <row r="159" spans="1:16" ht="198.6" customHeight="1" x14ac:dyDescent="0.25">
      <c r="A159" s="181" t="s">
        <v>188</v>
      </c>
      <c r="B159" s="182" t="s">
        <v>164</v>
      </c>
      <c r="C159" s="180" t="s">
        <v>165</v>
      </c>
      <c r="D159" s="189">
        <v>0</v>
      </c>
      <c r="E159" s="189">
        <v>0</v>
      </c>
      <c r="F159" s="189">
        <v>0</v>
      </c>
      <c r="G159" s="189">
        <v>0</v>
      </c>
      <c r="H159" s="189">
        <v>0</v>
      </c>
      <c r="I159" s="189">
        <v>0</v>
      </c>
      <c r="J159" s="189">
        <v>0</v>
      </c>
      <c r="K159" s="189">
        <v>0</v>
      </c>
      <c r="L159" s="188">
        <f t="shared" si="43"/>
        <v>0</v>
      </c>
      <c r="M159" s="188">
        <f t="shared" si="43"/>
        <v>0</v>
      </c>
      <c r="N159" s="188">
        <f t="shared" si="43"/>
        <v>0</v>
      </c>
      <c r="O159" s="188">
        <f t="shared" si="43"/>
        <v>0</v>
      </c>
      <c r="P159" s="188">
        <f t="shared" si="45"/>
        <v>0</v>
      </c>
    </row>
    <row r="160" spans="1:16" ht="198.6" customHeight="1" x14ac:dyDescent="0.25">
      <c r="A160" s="183" t="s">
        <v>163</v>
      </c>
      <c r="B160" s="185" t="s">
        <v>176</v>
      </c>
      <c r="C160" s="137" t="s">
        <v>165</v>
      </c>
      <c r="D160" s="189">
        <v>1</v>
      </c>
      <c r="E160" s="189">
        <v>1</v>
      </c>
      <c r="F160" s="189">
        <v>0</v>
      </c>
      <c r="G160" s="189">
        <v>0</v>
      </c>
      <c r="H160" s="189">
        <v>0</v>
      </c>
      <c r="I160" s="189">
        <v>0</v>
      </c>
      <c r="J160" s="189">
        <v>0</v>
      </c>
      <c r="K160" s="189">
        <v>0</v>
      </c>
      <c r="L160" s="188">
        <v>0</v>
      </c>
      <c r="M160" s="188">
        <v>0</v>
      </c>
      <c r="N160" s="188">
        <v>0</v>
      </c>
      <c r="O160" s="188">
        <v>0</v>
      </c>
      <c r="P160" s="188">
        <v>0</v>
      </c>
    </row>
  </sheetData>
  <mergeCells count="46">
    <mergeCell ref="F1:I1"/>
    <mergeCell ref="J1:P1"/>
    <mergeCell ref="A7:A26"/>
    <mergeCell ref="B7:B11"/>
    <mergeCell ref="B12:B16"/>
    <mergeCell ref="B17:B21"/>
    <mergeCell ref="B22:B26"/>
    <mergeCell ref="A2:Q3"/>
    <mergeCell ref="A27:A41"/>
    <mergeCell ref="B27:B31"/>
    <mergeCell ref="B32:B36"/>
    <mergeCell ref="B37:B41"/>
    <mergeCell ref="A42:A51"/>
    <mergeCell ref="B42:B46"/>
    <mergeCell ref="B47:B51"/>
    <mergeCell ref="B79:B83"/>
    <mergeCell ref="A84:A88"/>
    <mergeCell ref="B84:B88"/>
    <mergeCell ref="A52:A58"/>
    <mergeCell ref="B52:B58"/>
    <mergeCell ref="A59:A63"/>
    <mergeCell ref="B59:B63"/>
    <mergeCell ref="A64:A68"/>
    <mergeCell ref="B64:B68"/>
    <mergeCell ref="A69:A78"/>
    <mergeCell ref="B69:B73"/>
    <mergeCell ref="B74:B78"/>
    <mergeCell ref="A79:A83"/>
    <mergeCell ref="A148:A150"/>
    <mergeCell ref="A104:A108"/>
    <mergeCell ref="B104:B108"/>
    <mergeCell ref="A109:A113"/>
    <mergeCell ref="B109:B113"/>
    <mergeCell ref="A114:A118"/>
    <mergeCell ref="B114:B118"/>
    <mergeCell ref="A119:A123"/>
    <mergeCell ref="B119:B123"/>
    <mergeCell ref="A124:A135"/>
    <mergeCell ref="A136:A147"/>
    <mergeCell ref="B136:B147"/>
    <mergeCell ref="A89:A93"/>
    <mergeCell ref="B89:B93"/>
    <mergeCell ref="A94:A98"/>
    <mergeCell ref="B94:B98"/>
    <mergeCell ref="A99:A103"/>
    <mergeCell ref="B99:B103"/>
  </mergeCells>
  <pageMargins left="1.299212598425197" right="0.70866141732283472" top="0.74803149606299213" bottom="0.74803149606299213" header="0.31496062992125984" footer="0.31496062992125984"/>
  <pageSetup paperSize="9" scale="3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4:M45"/>
  <sheetViews>
    <sheetView topLeftCell="A25" workbookViewId="0">
      <selection activeCell="E16" sqref="E16:E25"/>
    </sheetView>
  </sheetViews>
  <sheetFormatPr defaultRowHeight="12.75" x14ac:dyDescent="0.2"/>
  <cols>
    <col min="4" max="4" width="39.28515625" customWidth="1"/>
    <col min="5" max="5" width="13.140625" customWidth="1"/>
    <col min="6" max="6" width="12.7109375" customWidth="1"/>
    <col min="7" max="7" width="11.140625" customWidth="1"/>
    <col min="8" max="8" width="12.42578125" customWidth="1"/>
    <col min="9" max="9" width="12.7109375" customWidth="1"/>
    <col min="10" max="10" width="11" customWidth="1"/>
    <col min="11" max="11" width="51.140625" customWidth="1"/>
  </cols>
  <sheetData>
    <row r="4" spans="3:13" ht="13.5" thickBot="1" x14ac:dyDescent="0.25"/>
    <row r="5" spans="3:13" ht="15.75" thickBot="1" x14ac:dyDescent="0.25">
      <c r="C5" s="18" t="s">
        <v>34</v>
      </c>
      <c r="D5" s="20" t="s">
        <v>36</v>
      </c>
      <c r="E5" s="290" t="s">
        <v>76</v>
      </c>
      <c r="F5" s="292" t="s">
        <v>38</v>
      </c>
      <c r="G5" s="293"/>
      <c r="H5" s="292" t="s">
        <v>39</v>
      </c>
      <c r="I5" s="294"/>
      <c r="J5" s="293"/>
      <c r="K5" s="290" t="s">
        <v>40</v>
      </c>
    </row>
    <row r="6" spans="3:13" ht="105.75" thickBot="1" x14ac:dyDescent="0.25">
      <c r="C6" s="19" t="s">
        <v>35</v>
      </c>
      <c r="D6" s="21" t="s">
        <v>37</v>
      </c>
      <c r="E6" s="291"/>
      <c r="F6" s="21" t="s">
        <v>41</v>
      </c>
      <c r="G6" s="21" t="s">
        <v>42</v>
      </c>
      <c r="H6" s="21" t="s">
        <v>41</v>
      </c>
      <c r="I6" s="292" t="s">
        <v>43</v>
      </c>
      <c r="J6" s="293"/>
      <c r="K6" s="291"/>
    </row>
    <row r="7" spans="3:13" ht="30.75" thickBot="1" x14ac:dyDescent="0.25">
      <c r="C7" s="19"/>
      <c r="D7" s="21">
        <v>1</v>
      </c>
      <c r="E7" s="21">
        <v>2</v>
      </c>
      <c r="F7" s="21">
        <v>3</v>
      </c>
      <c r="G7" s="21">
        <v>4</v>
      </c>
      <c r="H7" s="21">
        <v>5</v>
      </c>
      <c r="I7" s="21" t="s">
        <v>44</v>
      </c>
      <c r="J7" s="21" t="s">
        <v>45</v>
      </c>
      <c r="K7" s="21">
        <v>8</v>
      </c>
    </row>
    <row r="8" spans="3:13" ht="30" customHeight="1" thickBot="1" x14ac:dyDescent="0.25">
      <c r="C8" s="287" t="s">
        <v>46</v>
      </c>
      <c r="D8" s="288"/>
      <c r="E8" s="288"/>
      <c r="F8" s="288"/>
      <c r="G8" s="288"/>
      <c r="H8" s="288"/>
      <c r="I8" s="288"/>
      <c r="J8" s="288"/>
      <c r="K8" s="289"/>
    </row>
    <row r="9" spans="3:13" ht="45.75" thickBot="1" x14ac:dyDescent="0.25">
      <c r="C9" s="24" t="s">
        <v>2</v>
      </c>
      <c r="D9" s="22" t="s">
        <v>5</v>
      </c>
      <c r="E9" s="28">
        <f>E10+E13+E14</f>
        <v>2002.1</v>
      </c>
      <c r="F9" s="28">
        <f>F10+F13+F14</f>
        <v>2148.4</v>
      </c>
      <c r="G9" s="31">
        <f>F9/E9*100</f>
        <v>107.30732730632838</v>
      </c>
      <c r="H9" s="28">
        <f>H10+H13+H14</f>
        <v>2147.21</v>
      </c>
      <c r="I9" s="31">
        <f>H9/E9*100</f>
        <v>107.24788971579842</v>
      </c>
      <c r="J9" s="31">
        <f>H9/F9*100</f>
        <v>99.944609942282625</v>
      </c>
      <c r="K9" s="24"/>
      <c r="L9" s="23">
        <f>F9-H9</f>
        <v>1.1900000000000546</v>
      </c>
    </row>
    <row r="10" spans="3:13" ht="30.75" thickBot="1" x14ac:dyDescent="0.25">
      <c r="C10" s="24" t="s">
        <v>3</v>
      </c>
      <c r="D10" s="22" t="s">
        <v>26</v>
      </c>
      <c r="E10" s="28">
        <v>1139.75</v>
      </c>
      <c r="F10" s="28">
        <v>1265.3</v>
      </c>
      <c r="G10" s="31">
        <f t="shared" ref="G10:G45" si="0">F10/E10*100</f>
        <v>111.01557359069972</v>
      </c>
      <c r="H10" s="30">
        <v>1265.06</v>
      </c>
      <c r="I10" s="31">
        <f t="shared" ref="I10:I45" si="1">H10/E10*100</f>
        <v>110.99451634130291</v>
      </c>
      <c r="J10" s="31">
        <f t="shared" ref="J10:J45" si="2">H10/F10*100</f>
        <v>99.981032166284677</v>
      </c>
      <c r="K10" s="24"/>
    </row>
    <row r="11" spans="3:13" ht="15.75" hidden="1" thickBot="1" x14ac:dyDescent="0.25">
      <c r="C11" s="24"/>
      <c r="D11" s="22" t="s">
        <v>6</v>
      </c>
      <c r="E11" s="28"/>
      <c r="F11" s="28"/>
      <c r="G11" s="31" t="e">
        <f t="shared" si="0"/>
        <v>#DIV/0!</v>
      </c>
      <c r="H11" s="27"/>
      <c r="I11" s="31" t="e">
        <f t="shared" si="1"/>
        <v>#DIV/0!</v>
      </c>
      <c r="J11" s="31" t="e">
        <f t="shared" si="2"/>
        <v>#DIV/0!</v>
      </c>
      <c r="K11" s="24"/>
    </row>
    <row r="12" spans="3:13" ht="15.75" hidden="1" thickBot="1" x14ac:dyDescent="0.25">
      <c r="C12" s="24"/>
      <c r="D12" s="22" t="s">
        <v>7</v>
      </c>
      <c r="E12" s="28"/>
      <c r="F12" s="28"/>
      <c r="G12" s="31" t="e">
        <f t="shared" si="0"/>
        <v>#DIV/0!</v>
      </c>
      <c r="H12" s="27"/>
      <c r="I12" s="31" t="e">
        <f t="shared" si="1"/>
        <v>#DIV/0!</v>
      </c>
      <c r="J12" s="31" t="e">
        <f t="shared" si="2"/>
        <v>#DIV/0!</v>
      </c>
      <c r="K12" s="24"/>
    </row>
    <row r="13" spans="3:13" ht="30.75" thickBot="1" x14ac:dyDescent="0.25">
      <c r="C13" s="24" t="s">
        <v>4</v>
      </c>
      <c r="D13" s="22" t="s">
        <v>8</v>
      </c>
      <c r="E13" s="28">
        <v>571</v>
      </c>
      <c r="F13" s="28">
        <v>519.1</v>
      </c>
      <c r="G13" s="31">
        <f t="shared" si="0"/>
        <v>90.910683012259199</v>
      </c>
      <c r="H13" s="30">
        <v>519.02</v>
      </c>
      <c r="I13" s="31">
        <f t="shared" si="1"/>
        <v>90.896672504378287</v>
      </c>
      <c r="J13" s="31">
        <f t="shared" si="2"/>
        <v>99.98458871123097</v>
      </c>
      <c r="K13" s="24"/>
    </row>
    <row r="14" spans="3:13" ht="75.75" thickBot="1" x14ac:dyDescent="0.25">
      <c r="C14" s="24" t="s">
        <v>27</v>
      </c>
      <c r="D14" s="22" t="s">
        <v>28</v>
      </c>
      <c r="E14" s="28">
        <v>291.35000000000002</v>
      </c>
      <c r="F14" s="28">
        <v>364</v>
      </c>
      <c r="G14" s="31">
        <f t="shared" si="0"/>
        <v>124.93564441393512</v>
      </c>
      <c r="H14" s="30">
        <v>363.13</v>
      </c>
      <c r="I14" s="31">
        <f t="shared" si="1"/>
        <v>124.63703449459412</v>
      </c>
      <c r="J14" s="31">
        <f t="shared" si="2"/>
        <v>99.760989010989007</v>
      </c>
      <c r="K14" s="24"/>
    </row>
    <row r="15" spans="3:13" ht="45.75" thickBot="1" x14ac:dyDescent="0.25">
      <c r="C15" s="24" t="s">
        <v>10</v>
      </c>
      <c r="D15" s="22" t="s">
        <v>9</v>
      </c>
      <c r="E15" s="28">
        <f>SUM(E16:E25)</f>
        <v>10317.09</v>
      </c>
      <c r="F15" s="28">
        <f>SUM(F16:F25)</f>
        <v>10495.590000000002</v>
      </c>
      <c r="G15" s="31">
        <f t="shared" si="0"/>
        <v>101.73013902175907</v>
      </c>
      <c r="H15" s="28">
        <f>SUM(H16:H25)</f>
        <v>10007.799999999999</v>
      </c>
      <c r="I15" s="31">
        <f t="shared" si="1"/>
        <v>97.002158554398562</v>
      </c>
      <c r="J15" s="31">
        <f t="shared" si="2"/>
        <v>95.35242897254939</v>
      </c>
      <c r="K15" s="24"/>
      <c r="L15" s="23">
        <f>F15-H15</f>
        <v>487.79000000000269</v>
      </c>
      <c r="M15">
        <v>82</v>
      </c>
    </row>
    <row r="16" spans="3:13" ht="30.75" thickBot="1" x14ac:dyDescent="0.25">
      <c r="C16" s="24" t="s">
        <v>11</v>
      </c>
      <c r="D16" s="22" t="s">
        <v>26</v>
      </c>
      <c r="E16" s="30">
        <v>5978.6</v>
      </c>
      <c r="F16" s="28">
        <v>6238.6</v>
      </c>
      <c r="G16" s="31">
        <f t="shared" si="0"/>
        <v>104.34884421101931</v>
      </c>
      <c r="H16" s="30">
        <f>6208.36</f>
        <v>6208.36</v>
      </c>
      <c r="I16" s="31">
        <f t="shared" si="1"/>
        <v>103.84304017662997</v>
      </c>
      <c r="J16" s="31">
        <f t="shared" si="2"/>
        <v>99.515275863174423</v>
      </c>
      <c r="K16" s="24"/>
    </row>
    <row r="17" spans="3:12" ht="30.75" thickBot="1" x14ac:dyDescent="0.25">
      <c r="C17" s="24" t="s">
        <v>12</v>
      </c>
      <c r="D17" s="22" t="s">
        <v>8</v>
      </c>
      <c r="E17" s="30">
        <v>30</v>
      </c>
      <c r="F17" s="28">
        <v>30</v>
      </c>
      <c r="G17" s="31">
        <f t="shared" si="0"/>
        <v>100</v>
      </c>
      <c r="H17" s="30">
        <v>22.64</v>
      </c>
      <c r="I17" s="31">
        <f t="shared" si="1"/>
        <v>75.466666666666669</v>
      </c>
      <c r="J17" s="31">
        <f t="shared" si="2"/>
        <v>75.466666666666669</v>
      </c>
      <c r="K17" s="24"/>
    </row>
    <row r="18" spans="3:12" ht="75.75" thickBot="1" x14ac:dyDescent="0.25">
      <c r="C18" s="24" t="s">
        <v>14</v>
      </c>
      <c r="D18" s="22" t="s">
        <v>28</v>
      </c>
      <c r="E18" s="30">
        <v>1805.5</v>
      </c>
      <c r="F18" s="28">
        <v>1898</v>
      </c>
      <c r="G18" s="31">
        <f t="shared" si="0"/>
        <v>105.12323456106343</v>
      </c>
      <c r="H18" s="30">
        <v>1868.8</v>
      </c>
      <c r="I18" s="31">
        <f t="shared" si="1"/>
        <v>103.50595402935474</v>
      </c>
      <c r="J18" s="31">
        <f t="shared" si="2"/>
        <v>98.461538461538453</v>
      </c>
      <c r="K18" s="24"/>
    </row>
    <row r="19" spans="3:12" ht="45.75" thickBot="1" x14ac:dyDescent="0.25">
      <c r="C19" s="24" t="s">
        <v>16</v>
      </c>
      <c r="D19" s="22" t="s">
        <v>13</v>
      </c>
      <c r="E19" s="30">
        <v>145</v>
      </c>
      <c r="F19" s="28">
        <v>215.1</v>
      </c>
      <c r="G19" s="31">
        <f t="shared" si="0"/>
        <v>148.34482758620689</v>
      </c>
      <c r="H19" s="30">
        <v>161.36000000000001</v>
      </c>
      <c r="I19" s="31">
        <f t="shared" si="1"/>
        <v>111.28275862068966</v>
      </c>
      <c r="J19" s="31">
        <f t="shared" si="2"/>
        <v>75.016271501627159</v>
      </c>
      <c r="K19" s="24"/>
    </row>
    <row r="20" spans="3:12" ht="45.75" thickBot="1" x14ac:dyDescent="0.25">
      <c r="C20" s="24" t="s">
        <v>17</v>
      </c>
      <c r="D20" s="22" t="s">
        <v>15</v>
      </c>
      <c r="E20" s="30">
        <v>1275.0999999999999</v>
      </c>
      <c r="F20" s="28">
        <v>1708.7</v>
      </c>
      <c r="G20" s="31">
        <f t="shared" si="0"/>
        <v>134.00517606462239</v>
      </c>
      <c r="H20" s="30">
        <v>1473.07</v>
      </c>
      <c r="I20" s="31">
        <f t="shared" si="1"/>
        <v>115.52584111050115</v>
      </c>
      <c r="J20" s="31">
        <f t="shared" si="2"/>
        <v>86.209984198513482</v>
      </c>
      <c r="K20" s="24"/>
    </row>
    <row r="21" spans="3:12" ht="15.75" thickBot="1" x14ac:dyDescent="0.25">
      <c r="C21" s="24" t="s">
        <v>21</v>
      </c>
      <c r="D21" s="22" t="s">
        <v>29</v>
      </c>
      <c r="E21" s="30">
        <v>0</v>
      </c>
      <c r="F21" s="28">
        <v>0</v>
      </c>
      <c r="G21" s="31" t="s">
        <v>77</v>
      </c>
      <c r="H21" s="30">
        <v>0</v>
      </c>
      <c r="I21" s="31" t="s">
        <v>77</v>
      </c>
      <c r="J21" s="31" t="s">
        <v>77</v>
      </c>
      <c r="K21" s="24"/>
    </row>
    <row r="22" spans="3:12" ht="15.75" thickBot="1" x14ac:dyDescent="0.25">
      <c r="C22" s="24" t="s">
        <v>22</v>
      </c>
      <c r="D22" s="22" t="s">
        <v>19</v>
      </c>
      <c r="E22" s="30">
        <v>727.4</v>
      </c>
      <c r="F22" s="28">
        <v>49.7</v>
      </c>
      <c r="G22" s="31">
        <f t="shared" si="0"/>
        <v>6.8325543029969769</v>
      </c>
      <c r="H22" s="30">
        <v>48.57</v>
      </c>
      <c r="I22" s="31">
        <f t="shared" si="1"/>
        <v>6.6772064888644485</v>
      </c>
      <c r="J22" s="31">
        <f t="shared" si="2"/>
        <v>97.726358148893354</v>
      </c>
      <c r="K22" s="24"/>
    </row>
    <row r="23" spans="3:12" ht="30.75" thickBot="1" x14ac:dyDescent="0.25">
      <c r="C23" s="24" t="s">
        <v>24</v>
      </c>
      <c r="D23" s="22" t="s">
        <v>18</v>
      </c>
      <c r="E23" s="30">
        <v>100</v>
      </c>
      <c r="F23" s="28">
        <v>100</v>
      </c>
      <c r="G23" s="31">
        <f t="shared" si="0"/>
        <v>100</v>
      </c>
      <c r="H23" s="30">
        <v>0</v>
      </c>
      <c r="I23" s="31">
        <f t="shared" si="1"/>
        <v>0</v>
      </c>
      <c r="J23" s="31">
        <f t="shared" si="2"/>
        <v>0</v>
      </c>
      <c r="K23" s="24"/>
    </row>
    <row r="24" spans="3:12" ht="45.75" thickBot="1" x14ac:dyDescent="0.25">
      <c r="C24" s="24" t="s">
        <v>32</v>
      </c>
      <c r="D24" s="22" t="s">
        <v>20</v>
      </c>
      <c r="E24" s="30">
        <v>120</v>
      </c>
      <c r="F24" s="28">
        <v>120</v>
      </c>
      <c r="G24" s="31">
        <f t="shared" si="0"/>
        <v>100</v>
      </c>
      <c r="H24" s="30">
        <v>89.51</v>
      </c>
      <c r="I24" s="31">
        <f t="shared" si="1"/>
        <v>74.591666666666669</v>
      </c>
      <c r="J24" s="31">
        <f t="shared" si="2"/>
        <v>74.591666666666669</v>
      </c>
      <c r="K24" s="24"/>
    </row>
    <row r="25" spans="3:12" ht="15.75" thickBot="1" x14ac:dyDescent="0.25">
      <c r="C25" s="24" t="s">
        <v>33</v>
      </c>
      <c r="D25" s="22" t="s">
        <v>23</v>
      </c>
      <c r="E25" s="30">
        <v>135.49</v>
      </c>
      <c r="F25" s="28">
        <v>135.49</v>
      </c>
      <c r="G25" s="31">
        <f t="shared" si="0"/>
        <v>100</v>
      </c>
      <c r="H25" s="30">
        <v>135.49</v>
      </c>
      <c r="I25" s="31">
        <f t="shared" si="1"/>
        <v>100</v>
      </c>
      <c r="J25" s="31">
        <f t="shared" si="2"/>
        <v>100</v>
      </c>
      <c r="K25" s="24"/>
    </row>
    <row r="26" spans="3:12" ht="15.75" thickBot="1" x14ac:dyDescent="0.25">
      <c r="C26" s="24"/>
      <c r="D26" s="22" t="s">
        <v>47</v>
      </c>
      <c r="E26" s="28">
        <f>E9+E15</f>
        <v>12319.19</v>
      </c>
      <c r="F26" s="28">
        <f>F9+F15</f>
        <v>12643.990000000002</v>
      </c>
      <c r="G26" s="31">
        <f t="shared" si="0"/>
        <v>102.63653698010991</v>
      </c>
      <c r="H26" s="28">
        <f>H9+H15-0.03</f>
        <v>12154.979999999998</v>
      </c>
      <c r="I26" s="31">
        <f t="shared" si="1"/>
        <v>98.667038985517692</v>
      </c>
      <c r="J26" s="31">
        <f t="shared" si="2"/>
        <v>96.132470841878202</v>
      </c>
      <c r="K26" s="24"/>
      <c r="L26" s="23">
        <f>F26-H26</f>
        <v>489.01000000000386</v>
      </c>
    </row>
    <row r="27" spans="3:12" ht="30" customHeight="1" thickBot="1" x14ac:dyDescent="0.25">
      <c r="C27" s="287" t="s">
        <v>52</v>
      </c>
      <c r="D27" s="288"/>
      <c r="E27" s="288"/>
      <c r="F27" s="288"/>
      <c r="G27" s="288"/>
      <c r="H27" s="288"/>
      <c r="I27" s="288"/>
      <c r="J27" s="288"/>
      <c r="K27" s="289"/>
    </row>
    <row r="28" spans="3:12" ht="45.75" thickBot="1" x14ac:dyDescent="0.25">
      <c r="C28" s="24" t="s">
        <v>2</v>
      </c>
      <c r="D28" s="22" t="s">
        <v>53</v>
      </c>
      <c r="E28" s="28">
        <f>E29</f>
        <v>0</v>
      </c>
      <c r="F28" s="28">
        <f>F29</f>
        <v>234</v>
      </c>
      <c r="G28" s="31" t="e">
        <f t="shared" si="0"/>
        <v>#DIV/0!</v>
      </c>
      <c r="H28" s="28">
        <f>H29</f>
        <v>142.94999999999999</v>
      </c>
      <c r="I28" s="31" t="e">
        <f t="shared" si="1"/>
        <v>#DIV/0!</v>
      </c>
      <c r="J28" s="31">
        <f t="shared" si="2"/>
        <v>61.089743589743584</v>
      </c>
      <c r="K28" s="24"/>
    </row>
    <row r="29" spans="3:12" ht="45.75" thickBot="1" x14ac:dyDescent="0.25">
      <c r="C29" s="24" t="s">
        <v>3</v>
      </c>
      <c r="D29" s="22" t="s">
        <v>13</v>
      </c>
      <c r="E29" s="28">
        <f>E30+E31</f>
        <v>0</v>
      </c>
      <c r="F29" s="28">
        <f>F30+F31</f>
        <v>234</v>
      </c>
      <c r="G29" s="31" t="e">
        <f t="shared" si="0"/>
        <v>#DIV/0!</v>
      </c>
      <c r="H29" s="28">
        <f>H30+H31</f>
        <v>142.94999999999999</v>
      </c>
      <c r="I29" s="31" t="e">
        <f t="shared" si="1"/>
        <v>#DIV/0!</v>
      </c>
      <c r="J29" s="31">
        <f t="shared" si="2"/>
        <v>61.089743589743584</v>
      </c>
      <c r="K29" s="24"/>
    </row>
    <row r="30" spans="3:12" ht="45.75" thickBot="1" x14ac:dyDescent="0.25">
      <c r="C30" s="24" t="s">
        <v>54</v>
      </c>
      <c r="D30" s="22" t="s">
        <v>55</v>
      </c>
      <c r="E30" s="24"/>
      <c r="F30" s="28">
        <v>145</v>
      </c>
      <c r="G30" s="31" t="e">
        <f t="shared" si="0"/>
        <v>#DIV/0!</v>
      </c>
      <c r="H30" s="30">
        <v>142.94999999999999</v>
      </c>
      <c r="I30" s="31" t="e">
        <f t="shared" si="1"/>
        <v>#DIV/0!</v>
      </c>
      <c r="J30" s="31">
        <f t="shared" si="2"/>
        <v>98.586206896551715</v>
      </c>
      <c r="K30" s="24"/>
    </row>
    <row r="31" spans="3:12" ht="15.75" thickBot="1" x14ac:dyDescent="0.25">
      <c r="C31" s="24" t="s">
        <v>56</v>
      </c>
      <c r="D31" s="22" t="s">
        <v>57</v>
      </c>
      <c r="E31" s="24"/>
      <c r="F31" s="28">
        <v>89</v>
      </c>
      <c r="G31" s="31" t="e">
        <f t="shared" si="0"/>
        <v>#DIV/0!</v>
      </c>
      <c r="H31" s="30">
        <v>0</v>
      </c>
      <c r="I31" s="31" t="e">
        <f t="shared" si="1"/>
        <v>#DIV/0!</v>
      </c>
      <c r="J31" s="31">
        <f t="shared" si="2"/>
        <v>0</v>
      </c>
      <c r="K31" s="24"/>
    </row>
    <row r="32" spans="3:12" ht="45.75" thickBot="1" x14ac:dyDescent="0.25">
      <c r="C32" s="24" t="s">
        <v>10</v>
      </c>
      <c r="D32" s="22" t="s">
        <v>58</v>
      </c>
      <c r="E32" s="28">
        <f>E33</f>
        <v>0</v>
      </c>
      <c r="F32" s="28">
        <f>F33</f>
        <v>70</v>
      </c>
      <c r="G32" s="31" t="e">
        <f t="shared" si="0"/>
        <v>#DIV/0!</v>
      </c>
      <c r="H32" s="28">
        <f>H33</f>
        <v>29</v>
      </c>
      <c r="I32" s="31" t="e">
        <f t="shared" si="1"/>
        <v>#DIV/0!</v>
      </c>
      <c r="J32" s="31">
        <f t="shared" si="2"/>
        <v>41.428571428571431</v>
      </c>
      <c r="K32" s="24"/>
    </row>
    <row r="33" spans="3:11" ht="45.75" thickBot="1" x14ac:dyDescent="0.25">
      <c r="C33" s="24" t="s">
        <v>11</v>
      </c>
      <c r="D33" s="22" t="s">
        <v>15</v>
      </c>
      <c r="E33" s="28">
        <f>E34+E35+E36+E37</f>
        <v>0</v>
      </c>
      <c r="F33" s="28">
        <f>F34+F35+F36+F37</f>
        <v>70</v>
      </c>
      <c r="G33" s="31" t="e">
        <f t="shared" si="0"/>
        <v>#DIV/0!</v>
      </c>
      <c r="H33" s="28">
        <f>H34+H35+H36+H37</f>
        <v>29</v>
      </c>
      <c r="I33" s="31" t="e">
        <f t="shared" si="1"/>
        <v>#DIV/0!</v>
      </c>
      <c r="J33" s="31">
        <f t="shared" si="2"/>
        <v>41.428571428571431</v>
      </c>
      <c r="K33" s="24"/>
    </row>
    <row r="34" spans="3:11" ht="45.75" thickBot="1" x14ac:dyDescent="0.25">
      <c r="C34" s="24" t="s">
        <v>59</v>
      </c>
      <c r="D34" s="22" t="s">
        <v>60</v>
      </c>
      <c r="E34" s="24"/>
      <c r="F34" s="28">
        <v>70</v>
      </c>
      <c r="G34" s="31" t="e">
        <f t="shared" si="0"/>
        <v>#DIV/0!</v>
      </c>
      <c r="H34" s="30">
        <v>29</v>
      </c>
      <c r="I34" s="31" t="e">
        <f t="shared" si="1"/>
        <v>#DIV/0!</v>
      </c>
      <c r="J34" s="31">
        <f t="shared" si="2"/>
        <v>41.428571428571431</v>
      </c>
      <c r="K34" s="24"/>
    </row>
    <row r="35" spans="3:11" ht="60.75" hidden="1" thickBot="1" x14ac:dyDescent="0.25">
      <c r="C35" s="24" t="s">
        <v>61</v>
      </c>
      <c r="D35" s="22" t="s">
        <v>62</v>
      </c>
      <c r="E35" s="24"/>
      <c r="F35" s="28">
        <v>0</v>
      </c>
      <c r="G35" s="31" t="e">
        <f t="shared" si="0"/>
        <v>#DIV/0!</v>
      </c>
      <c r="H35" s="22"/>
      <c r="I35" s="31" t="e">
        <f t="shared" si="1"/>
        <v>#DIV/0!</v>
      </c>
      <c r="J35" s="31" t="e">
        <f t="shared" si="2"/>
        <v>#DIV/0!</v>
      </c>
      <c r="K35" s="24"/>
    </row>
    <row r="36" spans="3:11" ht="60.75" hidden="1" thickBot="1" x14ac:dyDescent="0.25">
      <c r="C36" s="24" t="s">
        <v>63</v>
      </c>
      <c r="D36" s="22" t="s">
        <v>64</v>
      </c>
      <c r="E36" s="24"/>
      <c r="F36" s="28">
        <v>0</v>
      </c>
      <c r="G36" s="31" t="e">
        <f t="shared" si="0"/>
        <v>#DIV/0!</v>
      </c>
      <c r="H36" s="22"/>
      <c r="I36" s="31" t="e">
        <f t="shared" si="1"/>
        <v>#DIV/0!</v>
      </c>
      <c r="J36" s="31" t="e">
        <f t="shared" si="2"/>
        <v>#DIV/0!</v>
      </c>
      <c r="K36" s="24"/>
    </row>
    <row r="37" spans="3:11" ht="15.75" hidden="1" thickBot="1" x14ac:dyDescent="0.25">
      <c r="C37" s="24" t="s">
        <v>65</v>
      </c>
      <c r="D37" s="22" t="s">
        <v>66</v>
      </c>
      <c r="E37" s="24"/>
      <c r="F37" s="28">
        <v>0</v>
      </c>
      <c r="G37" s="31" t="e">
        <f t="shared" si="0"/>
        <v>#DIV/0!</v>
      </c>
      <c r="H37" s="22"/>
      <c r="I37" s="31" t="e">
        <f t="shared" si="1"/>
        <v>#DIV/0!</v>
      </c>
      <c r="J37" s="31" t="e">
        <f t="shared" si="2"/>
        <v>#DIV/0!</v>
      </c>
      <c r="K37" s="24"/>
    </row>
    <row r="38" spans="3:11" ht="45.75" thickBot="1" x14ac:dyDescent="0.25">
      <c r="C38" s="24" t="s">
        <v>30</v>
      </c>
      <c r="D38" s="22" t="s">
        <v>67</v>
      </c>
      <c r="E38" s="28">
        <f>E39</f>
        <v>0</v>
      </c>
      <c r="F38" s="28">
        <f>F39</f>
        <v>85</v>
      </c>
      <c r="G38" s="31" t="e">
        <f t="shared" si="0"/>
        <v>#DIV/0!</v>
      </c>
      <c r="H38" s="28">
        <f>H39</f>
        <v>72.58</v>
      </c>
      <c r="I38" s="31" t="e">
        <f t="shared" si="1"/>
        <v>#DIV/0!</v>
      </c>
      <c r="J38" s="31">
        <f t="shared" si="2"/>
        <v>85.388235294117649</v>
      </c>
      <c r="K38" s="24"/>
    </row>
    <row r="39" spans="3:11" ht="45.75" thickBot="1" x14ac:dyDescent="0.25">
      <c r="C39" s="24" t="s">
        <v>31</v>
      </c>
      <c r="D39" s="22" t="s">
        <v>15</v>
      </c>
      <c r="E39" s="28">
        <f>E40</f>
        <v>0</v>
      </c>
      <c r="F39" s="28">
        <f>F40</f>
        <v>85</v>
      </c>
      <c r="G39" s="31" t="e">
        <f t="shared" si="0"/>
        <v>#DIV/0!</v>
      </c>
      <c r="H39" s="28">
        <f>H40</f>
        <v>72.58</v>
      </c>
      <c r="I39" s="31" t="e">
        <f t="shared" si="1"/>
        <v>#DIV/0!</v>
      </c>
      <c r="J39" s="31">
        <f t="shared" si="2"/>
        <v>85.388235294117649</v>
      </c>
      <c r="K39" s="24"/>
    </row>
    <row r="40" spans="3:11" ht="30.75" thickBot="1" x14ac:dyDescent="0.25">
      <c r="C40" s="24" t="s">
        <v>68</v>
      </c>
      <c r="D40" s="22" t="s">
        <v>69</v>
      </c>
      <c r="E40" s="24"/>
      <c r="F40" s="28">
        <v>85</v>
      </c>
      <c r="G40" s="31" t="e">
        <f t="shared" si="0"/>
        <v>#DIV/0!</v>
      </c>
      <c r="H40" s="30">
        <v>72.58</v>
      </c>
      <c r="I40" s="31" t="e">
        <f t="shared" si="1"/>
        <v>#DIV/0!</v>
      </c>
      <c r="J40" s="31">
        <f t="shared" si="2"/>
        <v>85.388235294117649</v>
      </c>
      <c r="K40" s="24"/>
    </row>
    <row r="41" spans="3:11" ht="15.75" thickBot="1" x14ac:dyDescent="0.25">
      <c r="C41" s="24" t="s">
        <v>70</v>
      </c>
      <c r="D41" s="22" t="s">
        <v>71</v>
      </c>
      <c r="E41" s="28">
        <f>E42</f>
        <v>0</v>
      </c>
      <c r="F41" s="28">
        <f>F42</f>
        <v>0.4</v>
      </c>
      <c r="G41" s="31" t="e">
        <f t="shared" si="0"/>
        <v>#DIV/0!</v>
      </c>
      <c r="H41" s="28">
        <f>H42</f>
        <v>0.4</v>
      </c>
      <c r="I41" s="31" t="e">
        <f t="shared" si="1"/>
        <v>#DIV/0!</v>
      </c>
      <c r="J41" s="31">
        <f t="shared" si="2"/>
        <v>100</v>
      </c>
      <c r="K41" s="24"/>
    </row>
    <row r="42" spans="3:11" ht="45.75" thickBot="1" x14ac:dyDescent="0.25">
      <c r="C42" s="24" t="s">
        <v>72</v>
      </c>
      <c r="D42" s="22" t="s">
        <v>73</v>
      </c>
      <c r="E42" s="28">
        <f>E43</f>
        <v>0</v>
      </c>
      <c r="F42" s="28">
        <f>F43</f>
        <v>0.4</v>
      </c>
      <c r="G42" s="31" t="e">
        <f t="shared" si="0"/>
        <v>#DIV/0!</v>
      </c>
      <c r="H42" s="28">
        <f>H43</f>
        <v>0.4</v>
      </c>
      <c r="I42" s="31" t="e">
        <f t="shared" si="1"/>
        <v>#DIV/0!</v>
      </c>
      <c r="J42" s="31">
        <f t="shared" si="2"/>
        <v>100</v>
      </c>
      <c r="K42" s="24"/>
    </row>
    <row r="43" spans="3:11" ht="15.75" thickBot="1" x14ac:dyDescent="0.25">
      <c r="C43" s="24" t="s">
        <v>74</v>
      </c>
      <c r="D43" s="22" t="s">
        <v>75</v>
      </c>
      <c r="E43" s="24"/>
      <c r="F43" s="28">
        <v>0.4</v>
      </c>
      <c r="G43" s="31" t="e">
        <f t="shared" si="0"/>
        <v>#DIV/0!</v>
      </c>
      <c r="H43" s="30">
        <v>0.4</v>
      </c>
      <c r="I43" s="31" t="e">
        <f t="shared" si="1"/>
        <v>#DIV/0!</v>
      </c>
      <c r="J43" s="31">
        <f t="shared" si="2"/>
        <v>100</v>
      </c>
      <c r="K43" s="24"/>
    </row>
    <row r="44" spans="3:11" ht="60.75" thickBot="1" x14ac:dyDescent="0.25">
      <c r="C44" s="24"/>
      <c r="D44" s="22" t="s">
        <v>48</v>
      </c>
      <c r="E44" s="28">
        <f>E28+E32+E38+E41</f>
        <v>0</v>
      </c>
      <c r="F44" s="28">
        <f>F28+F32+F38+F41</f>
        <v>389.4</v>
      </c>
      <c r="G44" s="31" t="e">
        <f t="shared" si="0"/>
        <v>#DIV/0!</v>
      </c>
      <c r="H44" s="28">
        <f>H28+H32+H38+H41</f>
        <v>244.92999999999998</v>
      </c>
      <c r="I44" s="31" t="e">
        <f t="shared" si="1"/>
        <v>#DIV/0!</v>
      </c>
      <c r="J44" s="31">
        <f t="shared" si="2"/>
        <v>62.899332306111965</v>
      </c>
      <c r="K44" s="24" t="s">
        <v>49</v>
      </c>
    </row>
    <row r="45" spans="3:11" ht="15.75" thickBot="1" x14ac:dyDescent="0.25">
      <c r="C45" s="19"/>
      <c r="D45" s="25" t="s">
        <v>50</v>
      </c>
      <c r="E45" s="26" t="s">
        <v>51</v>
      </c>
      <c r="F45" s="29">
        <f>F26+F44</f>
        <v>13033.390000000001</v>
      </c>
      <c r="G45" s="32" t="e">
        <f t="shared" si="0"/>
        <v>#VALUE!</v>
      </c>
      <c r="H45" s="29">
        <f>H26+H44</f>
        <v>12399.909999999998</v>
      </c>
      <c r="I45" s="32" t="e">
        <f t="shared" si="1"/>
        <v>#VALUE!</v>
      </c>
      <c r="J45" s="32">
        <f t="shared" si="2"/>
        <v>95.139560774288171</v>
      </c>
      <c r="K45" s="21"/>
    </row>
  </sheetData>
  <mergeCells count="7">
    <mergeCell ref="C27:K27"/>
    <mergeCell ref="E5:E6"/>
    <mergeCell ref="F5:G5"/>
    <mergeCell ref="H5:J5"/>
    <mergeCell ref="K5:K6"/>
    <mergeCell ref="I6:J6"/>
    <mergeCell ref="C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Ресурсное обеспечение</vt:lpstr>
      <vt:lpstr>Прогнозная оценка</vt:lpstr>
      <vt:lpstr>Ресурсное Подпрограмма 1</vt:lpstr>
      <vt:lpstr>Ресурсное Подпрограмма 2</vt:lpstr>
      <vt:lpstr>Прогнозная подпрограмма 1 </vt:lpstr>
      <vt:lpstr>Прогнозная оценка программа </vt:lpstr>
      <vt:lpstr>Ресурсное обеспечение программы</vt:lpstr>
      <vt:lpstr>Лист1</vt:lpstr>
      <vt:lpstr>'Прогнозная оценка программа '!Область_печати</vt:lpstr>
      <vt:lpstr>'Ресурсное обеспечение'!Область_печати</vt:lpstr>
      <vt:lpstr>'Ресурсное обеспечение программы'!Область_печати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Бухгалтерия3</cp:lastModifiedBy>
  <cp:lastPrinted>2023-01-20T02:58:15Z</cp:lastPrinted>
  <dcterms:created xsi:type="dcterms:W3CDTF">2015-12-15T03:25:22Z</dcterms:created>
  <dcterms:modified xsi:type="dcterms:W3CDTF">2024-09-09T07:25:52Z</dcterms:modified>
</cp:coreProperties>
</file>